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ая" sheetId="1" state="visible" r:id="rId1"/>
    <sheet xmlns:r="http://schemas.openxmlformats.org/officeDocument/2006/relationships" name="Этап 1. Магазин" sheetId="2" state="visible" r:id="rId2"/>
    <sheet xmlns:r="http://schemas.openxmlformats.org/officeDocument/2006/relationships" name="Этап 2. Кабинет дилера" sheetId="3" state="visible" r:id="rId3"/>
    <sheet xmlns:r="http://schemas.openxmlformats.org/officeDocument/2006/relationships" name="Вопросы по ТЗ" sheetId="4" state="visible" r:id="rId4"/>
    <sheet xmlns:r="http://schemas.openxmlformats.org/officeDocument/2006/relationships" name="Что нужно от вас" sheetId="5" state="visible" r:id="rId5"/>
  </sheets>
  <definedNames>
    <definedName name="_xlnm.Print_Titles" localSheetId="1">'Этап 1. Магазин'!$4:$4</definedName>
    <definedName name="_xlnm.Print_Titles" localSheetId="2">'Этап 2. Кабинет дилера'!$4:$4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General;-General;&quot;&quot;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44506A"/>
      <sz val="10"/>
    </font>
    <font>
      <name val="Arial"/>
      <i val="1"/>
      <color rgb="0044506A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b val="1"/>
      <sz val="12"/>
    </font>
    <font>
      <name val="Arial"/>
      <sz val="9"/>
    </font>
  </fonts>
  <fills count="7">
    <fill>
      <patternFill/>
    </fill>
    <fill>
      <patternFill patternType="gray125"/>
    </fill>
    <fill>
      <patternFill patternType="solid">
        <fgColor rgb="001F2A44"/>
        <bgColor rgb="001F2A44"/>
      </patternFill>
    </fill>
    <fill>
      <patternFill patternType="solid">
        <fgColor rgb="00E6ECF5"/>
        <bgColor rgb="00E6ECF5"/>
      </patternFill>
    </fill>
    <fill>
      <patternFill patternType="solid">
        <fgColor rgb="00F5F7FA"/>
        <bgColor rgb="00F5F7FA"/>
      </patternFill>
    </fill>
    <fill>
      <patternFill patternType="solid">
        <fgColor rgb="00D3DDEE"/>
        <bgColor rgb="00D3DDEE"/>
      </patternFill>
    </fill>
    <fill>
      <patternFill patternType="solid">
        <fgColor rgb="00FFF2C2"/>
        <bgColor rgb="00FFF2C2"/>
      </patternFill>
    </fill>
  </fills>
  <borders count="2">
    <border>
      <left/>
      <right/>
      <top/>
      <bottom/>
      <diagonal/>
    </border>
    <border>
      <left style="thin">
        <color rgb="00C9D1DE"/>
      </left>
      <right style="thin">
        <color rgb="00C9D1DE"/>
      </right>
      <top style="thin">
        <color rgb="00C9D1DE"/>
      </top>
      <bottom style="thin">
        <color rgb="00C9D1DE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3" fontId="7" fillId="6" borderId="1" applyAlignment="1" pivotButton="0" quotePrefix="0" xfId="0">
      <alignment horizont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164" fontId="6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center" vertical="center"/>
    </xf>
    <xf numFmtId="3" fontId="7" fillId="5" borderId="1" applyAlignment="1" pivotButton="0" quotePrefix="0" xfId="0">
      <alignment horizontal="right" vertical="center"/>
    </xf>
    <xf numFmtId="0" fontId="8" fillId="0" borderId="0" pivotButton="0" quotePrefix="0" xfId="0"/>
    <xf numFmtId="0" fontId="5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left" vertical="top" wrapText="1"/>
    </xf>
    <xf numFmtId="0" fontId="5" fillId="3" borderId="1" pivotButton="0" quotePrefix="0" xfId="0"/>
    <xf numFmtId="0" fontId="6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0" borderId="1" pivotButton="0" quotePrefix="0" xfId="0"/>
    <xf numFmtId="164" fontId="6" fillId="0" borderId="1" applyAlignment="1" pivotButton="0" quotePrefix="0" xfId="0">
      <alignment horizontal="center" vertical="top" wrapText="1"/>
    </xf>
    <xf numFmtId="3" fontId="6" fillId="0" borderId="1" applyAlignment="1" pivotButton="0" quotePrefix="0" xfId="0">
      <alignment horizontal="right" vertical="top" wrapText="1"/>
    </xf>
    <xf numFmtId="0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5" fillId="4" borderId="1" pivotButton="0" quotePrefix="0" xfId="0"/>
    <xf numFmtId="164" fontId="5" fillId="4" borderId="1" applyAlignment="1" pivotButton="0" quotePrefix="0" xfId="0">
      <alignment horizontal="center" vertical="top" wrapText="1"/>
    </xf>
    <xf numFmtId="3" fontId="5" fillId="4" borderId="1" applyAlignment="1" pivotButton="0" quotePrefix="0" xfId="0">
      <alignment horizontal="right" vertical="top" wrapText="1"/>
    </xf>
    <xf numFmtId="0" fontId="5" fillId="5" borderId="1" applyAlignment="1" pivotButton="0" quotePrefix="0" xfId="0">
      <alignment horizontal="center" vertical="top" wrapText="1"/>
    </xf>
    <xf numFmtId="0" fontId="5" fillId="5" borderId="1" applyAlignment="1" pivotButton="0" quotePrefix="0" xfId="0">
      <alignment horizontal="left" vertical="top" wrapText="1"/>
    </xf>
    <xf numFmtId="0" fontId="5" fillId="5" borderId="1" pivotButton="0" quotePrefix="0" xfId="0"/>
    <xf numFmtId="164" fontId="5" fillId="5" borderId="1" applyAlignment="1" pivotButton="0" quotePrefix="0" xfId="0">
      <alignment horizontal="center" vertical="top" wrapText="1"/>
    </xf>
    <xf numFmtId="3" fontId="5" fillId="5" borderId="1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horizontal="center" vertical="top"/>
    </xf>
    <xf numFmtId="164" fontId="5" fillId="0" borderId="1" applyAlignment="1" pivotButton="0" quotePrefix="0" xfId="0">
      <alignment horizontal="center" vertical="top"/>
    </xf>
    <xf numFmtId="3" fontId="6" fillId="0" borderId="1" applyAlignment="1" pivotButton="0" quotePrefix="0" xfId="0">
      <alignment horizontal="right" vertical="top"/>
    </xf>
    <xf numFmtId="0" fontId="5" fillId="4" borderId="1" applyAlignment="1" pivotButton="0" quotePrefix="0" xfId="0">
      <alignment horizontal="left" vertical="top"/>
    </xf>
    <xf numFmtId="164" fontId="5" fillId="4" borderId="1" applyAlignment="1" pivotButton="0" quotePrefix="0" xfId="0">
      <alignment horizontal="center" vertical="top"/>
    </xf>
    <xf numFmtId="3" fontId="5" fillId="4" borderId="1" applyAlignment="1" pivotButton="0" quotePrefix="0" xfId="0">
      <alignment horizontal="right" vertical="top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zoomScale="11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10" customWidth="1" min="3" max="3"/>
    <col width="12" customWidth="1" min="4" max="4"/>
    <col width="10" customWidth="1" min="5" max="5"/>
    <col width="10" customWidth="1" min="6" max="6"/>
    <col width="16" customWidth="1" min="7" max="7"/>
    <col width="10" customWidth="1" min="8" max="8"/>
    <col width="10" customWidth="1" min="9" max="9"/>
    <col width="15" customWidth="1" min="10" max="10"/>
    <col width="12" customWidth="1" min="11" max="11"/>
  </cols>
  <sheetData>
    <row r="1">
      <c r="A1" s="1" t="inlineStr">
        <is>
          <t>Дубрава: смета на разработку. Pinch Studio</t>
        </is>
      </c>
    </row>
    <row r="2">
      <c r="A2" s="2" t="inlineStr">
        <is>
          <t>Дата: 09.10.2026. Интернет-магазин мебели и кабинет дилера. Цена действует до 23.10.2026.</t>
        </is>
      </c>
    </row>
    <row r="4">
      <c r="B4" s="3" t="inlineStr">
        <is>
          <t>Ставка, руб/ч</t>
        </is>
      </c>
      <c r="C4" s="4" t="n">
        <v>1500</v>
      </c>
      <c r="D4" s="5" t="inlineStr">
        <is>
          <t>Меняете ставку в этой ячейке, все стоимости в смете пересчитываются.</t>
        </is>
      </c>
    </row>
    <row r="6" ht="30" customHeight="1">
      <c r="A6" s="6" t="inlineStr">
        <is>
          <t>№</t>
        </is>
      </c>
      <c r="B6" s="6" t="inlineStr">
        <is>
          <t>Этап</t>
        </is>
      </c>
      <c r="C6" s="6" t="inlineStr">
        <is>
          <t>Дизайн, ч</t>
        </is>
      </c>
      <c r="D6" s="6" t="inlineStr">
        <is>
          <t>Фронтенд, ч</t>
        </is>
      </c>
      <c r="E6" s="6" t="inlineStr">
        <is>
          <t>Бэкенд, ч</t>
        </is>
      </c>
      <c r="F6" s="6" t="inlineStr">
        <is>
          <t>Filament, ч</t>
        </is>
      </c>
      <c r="G6" s="6" t="inlineStr">
        <is>
          <t>Тестирование, ч</t>
        </is>
      </c>
      <c r="H6" s="6" t="inlineStr">
        <is>
          <t>DevOps, ч</t>
        </is>
      </c>
      <c r="I6" s="6" t="inlineStr">
        <is>
          <t>Итого, ч</t>
        </is>
      </c>
      <c r="J6" s="6" t="inlineStr">
        <is>
          <t>Стоимость, руб</t>
        </is>
      </c>
      <c r="K6" s="6" t="inlineStr">
        <is>
          <t>Срок, недель</t>
        </is>
      </c>
    </row>
    <row r="7">
      <c r="A7" s="7" t="n">
        <v>1</v>
      </c>
      <c r="B7" s="8" t="inlineStr">
        <is>
          <t>Этап 1. Магазин</t>
        </is>
      </c>
      <c r="C7" s="9">
        <f>'Этап 1. Магазин'!D58</f>
        <v/>
      </c>
      <c r="D7" s="9">
        <f>'Этап 1. Магазин'!E58</f>
        <v/>
      </c>
      <c r="E7" s="9">
        <f>'Этап 1. Магазин'!F58</f>
        <v/>
      </c>
      <c r="F7" s="9">
        <f>'Этап 1. Магазин'!G58</f>
        <v/>
      </c>
      <c r="G7" s="9">
        <f>'Этап 1. Магазин'!H58</f>
        <v/>
      </c>
      <c r="H7" s="9">
        <f>'Этап 1. Магазин'!I58</f>
        <v/>
      </c>
      <c r="I7" s="10">
        <f>SUM(C7:H7)</f>
        <v/>
      </c>
      <c r="J7" s="11">
        <f>I7*$C$4</f>
        <v/>
      </c>
      <c r="K7" s="7" t="n">
        <v>4</v>
      </c>
    </row>
    <row r="8">
      <c r="A8" s="7" t="n">
        <v>2</v>
      </c>
      <c r="B8" s="8" t="inlineStr">
        <is>
          <t>Этап 2. Кабинет дилера</t>
        </is>
      </c>
      <c r="C8" s="9">
        <f>'Этап 2. Кабинет дилера'!D20</f>
        <v/>
      </c>
      <c r="D8" s="9">
        <f>'Этап 2. Кабинет дилера'!E20</f>
        <v/>
      </c>
      <c r="E8" s="9">
        <f>'Этап 2. Кабинет дилера'!F20</f>
        <v/>
      </c>
      <c r="F8" s="9">
        <f>'Этап 2. Кабинет дилера'!G20</f>
        <v/>
      </c>
      <c r="G8" s="9">
        <f>'Этап 2. Кабинет дилера'!H20</f>
        <v/>
      </c>
      <c r="H8" s="9">
        <f>'Этап 2. Кабинет дилера'!I20</f>
        <v/>
      </c>
      <c r="I8" s="10">
        <f>SUM(C8:H8)</f>
        <v/>
      </c>
      <c r="J8" s="11">
        <f>I8*$C$4</f>
        <v/>
      </c>
      <c r="K8" s="7" t="n">
        <v>3</v>
      </c>
    </row>
    <row r="9" ht="22" customHeight="1">
      <c r="A9" s="12" t="n"/>
      <c r="B9" s="13" t="inlineStr">
        <is>
          <t>Итого по проекту</t>
        </is>
      </c>
      <c r="C9" s="14">
        <f>SUM(C7:C8)</f>
        <v/>
      </c>
      <c r="D9" s="14">
        <f>SUM(D7:D8)</f>
        <v/>
      </c>
      <c r="E9" s="14">
        <f>SUM(E7:E8)</f>
        <v/>
      </c>
      <c r="F9" s="14">
        <f>SUM(F7:F8)</f>
        <v/>
      </c>
      <c r="G9" s="14">
        <f>SUM(G7:G8)</f>
        <v/>
      </c>
      <c r="H9" s="14">
        <f>SUM(H7:H8)</f>
        <v/>
      </c>
      <c r="I9" s="14">
        <f>SUM(I7:I8)</f>
        <v/>
      </c>
      <c r="J9" s="15">
        <f>SUM(J7:J8)</f>
        <v/>
      </c>
      <c r="K9" s="14">
        <f>SUM(K7:K8)</f>
        <v/>
      </c>
    </row>
    <row r="11">
      <c r="A11" s="16" t="inlineStr">
        <is>
          <t>Порядок оплаты: частями через Безопасную сделку ФЛ.ру</t>
        </is>
      </c>
    </row>
    <row r="12" ht="20" customHeight="1">
      <c r="A12" s="17" t="inlineStr">
        <is>
          <t>№</t>
        </is>
      </c>
      <c r="B12" s="18" t="inlineStr">
        <is>
          <t>Часть</t>
        </is>
      </c>
      <c r="C12" s="18" t="inlineStr">
        <is>
          <t>Что входит</t>
        </is>
      </c>
      <c r="D12" s="19" t="n"/>
      <c r="E12" s="19" t="n"/>
      <c r="F12" s="19" t="n"/>
      <c r="G12" s="19" t="n"/>
      <c r="H12" s="19" t="n"/>
      <c r="I12" s="17" t="inlineStr">
        <is>
          <t>Часы</t>
        </is>
      </c>
      <c r="J12" s="17" t="inlineStr">
        <is>
          <t>Сумма, руб</t>
        </is>
      </c>
      <c r="K12" s="17" t="inlineStr">
        <is>
          <t>Приёмка</t>
        </is>
      </c>
    </row>
    <row r="13" ht="20" customHeight="1">
      <c r="A13" s="20" t="n">
        <v>1</v>
      </c>
      <c r="B13" s="21" t="inlineStr">
        <is>
          <t>Этап 1, часть 1. Дизайн</t>
        </is>
      </c>
      <c r="C13" s="22" t="inlineStr">
        <is>
          <t>Схемы и макеты всех экранов для компьютера и телефона, UI-kit, два круга правок</t>
        </is>
      </c>
      <c r="D13" s="23" t="n"/>
      <c r="E13" s="23" t="n"/>
      <c r="F13" s="23" t="n"/>
      <c r="G13" s="23" t="n"/>
      <c r="H13" s="23" t="n"/>
      <c r="I13" s="24">
        <f>SUMIF('Этап 1. Магазин'!$L:$L,"Дизайн",'Этап 1. Магазин'!$J:$J)</f>
        <v/>
      </c>
      <c r="J13" s="25">
        <f>I13*$C$4</f>
        <v/>
      </c>
      <c r="K13" s="20" t="inlineStr">
        <is>
          <t>неделя 2</t>
        </is>
      </c>
    </row>
    <row r="14" ht="34" customHeight="1">
      <c r="A14" s="20" t="n">
        <v>2</v>
      </c>
      <c r="B14" s="21" t="inlineStr">
        <is>
          <t>Этап 1, часть 2. Админка и каталог</t>
        </is>
      </c>
      <c r="C14" s="22" t="inlineStr">
        <is>
          <t>Карточка товара с вариантами, коллекции, фотографии, остатки по складам, импорт прайса, заказы, оплата, промокоды</t>
        </is>
      </c>
      <c r="D14" s="23" t="n"/>
      <c r="E14" s="23" t="n"/>
      <c r="F14" s="23" t="n"/>
      <c r="G14" s="23" t="n"/>
      <c r="H14" s="23" t="n"/>
      <c r="I14" s="24">
        <f>SUMIF('Этап 1. Магазин'!$L:$L,"Админка и каталог",'Этап 1. Магазин'!$J:$J)</f>
        <v/>
      </c>
      <c r="J14" s="25">
        <f>I14*$C$4</f>
        <v/>
      </c>
      <c r="K14" s="20" t="inlineStr">
        <is>
          <t>неделя 3</t>
        </is>
      </c>
    </row>
    <row r="15" ht="34" customHeight="1">
      <c r="A15" s="20" t="n">
        <v>3</v>
      </c>
      <c r="B15" s="21" t="inlineStr">
        <is>
          <t>Этап 1, часть 3. Витрина</t>
        </is>
      </c>
      <c r="C15" s="22" t="inlineStr">
        <is>
          <t>Главная, каталог, карточка, поиск и фильтры, корзина, оформление заказа, телефоны, скорость</t>
        </is>
      </c>
      <c r="D15" s="23" t="n"/>
      <c r="E15" s="23" t="n"/>
      <c r="F15" s="23" t="n"/>
      <c r="G15" s="23" t="n"/>
      <c r="H15" s="23" t="n"/>
      <c r="I15" s="24">
        <f>SUMIF('Этап 1. Магазин'!$L:$L,"Витрина",'Этап 1. Магазин'!$J:$J)</f>
        <v/>
      </c>
      <c r="J15" s="25">
        <f>I15*$C$4</f>
        <v/>
      </c>
      <c r="K15" s="20" t="inlineStr">
        <is>
          <t>неделя 4</t>
        </is>
      </c>
    </row>
    <row r="16" ht="20" customHeight="1">
      <c r="A16" s="20" t="n">
        <v>4</v>
      </c>
      <c r="B16" s="21" t="inlineStr">
        <is>
          <t>Этап 1, часть 4. Запуск</t>
        </is>
      </c>
      <c r="C16" s="22" t="inlineStr">
        <is>
          <t>Сервер и хранилище, перенос 1 200 товаров, проверка, тестовые оплаты, запуск, видеоурок</t>
        </is>
      </c>
      <c r="D16" s="23" t="n"/>
      <c r="E16" s="23" t="n"/>
      <c r="F16" s="23" t="n"/>
      <c r="G16" s="23" t="n"/>
      <c r="H16" s="23" t="n"/>
      <c r="I16" s="24">
        <f>SUMIF('Этап 1. Магазин'!$L:$L,"Запуск",'Этап 1. Магазин'!$J:$J)</f>
        <v/>
      </c>
      <c r="J16" s="25">
        <f>I16*$C$4</f>
        <v/>
      </c>
      <c r="K16" s="20" t="inlineStr">
        <is>
          <t>неделя 5</t>
        </is>
      </c>
    </row>
    <row r="17">
      <c r="A17" s="26" t="n"/>
      <c r="B17" s="27" t="inlineStr">
        <is>
          <t>Итого Этап 1. Магазин</t>
        </is>
      </c>
      <c r="C17" s="28" t="n"/>
      <c r="D17" s="28" t="n"/>
      <c r="E17" s="28" t="n"/>
      <c r="F17" s="28" t="n"/>
      <c r="G17" s="28" t="n"/>
      <c r="H17" s="28" t="n"/>
      <c r="I17" s="29">
        <f>I13+I14+I15+I16</f>
        <v/>
      </c>
      <c r="J17" s="30">
        <f>J13+J14+J15+J16</f>
        <v/>
      </c>
      <c r="K17" s="26" t="n"/>
    </row>
    <row r="18" ht="34" customHeight="1">
      <c r="A18" s="20" t="n">
        <v>5</v>
      </c>
      <c r="B18" s="21" t="inlineStr">
        <is>
          <t>Этап 2, часть 1. Кабинет дилера</t>
        </is>
      </c>
      <c r="C18" s="22" t="inlineStr">
        <is>
          <t>Регистрация и проверка документов, свои цены, быстрый заказ, отсрочка и баланс, документы</t>
        </is>
      </c>
      <c r="D18" s="23" t="n"/>
      <c r="E18" s="23" t="n"/>
      <c r="F18" s="23" t="n"/>
      <c r="G18" s="23" t="n"/>
      <c r="H18" s="23" t="n"/>
      <c r="I18" s="24">
        <f>SUMIF('Этап 2. Кабинет дилера'!$L:$L,"Кабинет",'Этап 2. Кабинет дилера'!$J:$J)</f>
        <v/>
      </c>
      <c r="J18" s="25">
        <f>I18*$C$4</f>
        <v/>
      </c>
      <c r="K18" s="20" t="inlineStr">
        <is>
          <t>неделя 2 этапа</t>
        </is>
      </c>
    </row>
    <row r="19" ht="20" customHeight="1">
      <c r="A19" s="20" t="n">
        <v>6</v>
      </c>
      <c r="B19" s="21" t="inlineStr">
        <is>
          <t>Этап 2, часть 2. Отчёты</t>
        </is>
      </c>
      <c r="C19" s="22" t="inlineStr">
        <is>
          <t>Продажи, остатки и оборачиваемость, воронка магазина, проверка расчётов, запуск</t>
        </is>
      </c>
      <c r="D19" s="23" t="n"/>
      <c r="E19" s="23" t="n"/>
      <c r="F19" s="23" t="n"/>
      <c r="G19" s="23" t="n"/>
      <c r="H19" s="23" t="n"/>
      <c r="I19" s="24">
        <f>SUMIF('Этап 2. Кабинет дилера'!$L:$L,"Отчёты",'Этап 2. Кабинет дилера'!$J:$J)</f>
        <v/>
      </c>
      <c r="J19" s="25">
        <f>I19*$C$4</f>
        <v/>
      </c>
      <c r="K19" s="20" t="inlineStr">
        <is>
          <t>неделя 3 этапа</t>
        </is>
      </c>
    </row>
    <row r="20">
      <c r="A20" s="26" t="n"/>
      <c r="B20" s="27" t="inlineStr">
        <is>
          <t>Итого Этап 2. Кабинет дилера</t>
        </is>
      </c>
      <c r="C20" s="28" t="n"/>
      <c r="D20" s="28" t="n"/>
      <c r="E20" s="28" t="n"/>
      <c r="F20" s="28" t="n"/>
      <c r="G20" s="28" t="n"/>
      <c r="H20" s="28" t="n"/>
      <c r="I20" s="29">
        <f>I18+I19</f>
        <v/>
      </c>
      <c r="J20" s="30">
        <f>J18+J19</f>
        <v/>
      </c>
      <c r="K20" s="26" t="n"/>
    </row>
    <row r="21" ht="22" customHeight="1">
      <c r="A21" s="31" t="n"/>
      <c r="B21" s="32" t="inlineStr">
        <is>
          <t>Всего по проекту</t>
        </is>
      </c>
      <c r="C21" s="33" t="n"/>
      <c r="D21" s="33" t="n"/>
      <c r="E21" s="33" t="n"/>
      <c r="F21" s="33" t="n"/>
      <c r="G21" s="33" t="n"/>
      <c r="H21" s="33" t="n"/>
      <c r="I21" s="34">
        <f>I17+I20</f>
        <v/>
      </c>
      <c r="J21" s="35">
        <f>J17+J20</f>
        <v/>
      </c>
      <c r="K21" s="31" t="n"/>
    </row>
    <row r="23" ht="26" customHeight="1">
      <c r="A23" s="36" t="inlineStr">
        <is>
          <t>Каждая часть оплачивается отдельно: деньги вносятся перед началом части, работа сдаётся и принимается по списку задач.</t>
        </is>
      </c>
    </row>
    <row r="24" ht="26" customHeight="1">
      <c r="A24" s="36" t="inlineStr">
        <is>
          <t>Часы каждой части считаются по колонке "Часть оплаты" в составе работ, поэтому сумма частей всегда равна стоимости этапа.</t>
        </is>
      </c>
    </row>
    <row r="25" ht="26" customHeight="1">
      <c r="A25" s="36" t="inlineStr">
        <is>
          <t>Сервер, хранилище фотографий, домен и эквайринг оплачиваются провайдерам напрямую, в смету не входят.</t>
        </is>
      </c>
    </row>
    <row r="26" ht="26" customHeight="1">
      <c r="A26" s="36" t="inlineStr">
        <is>
          <t>Это демонстрационная смета вымышленного проекта: так выглядит смета, которую мы собираем на вашем ТЗ.</t>
        </is>
      </c>
    </row>
    <row r="28">
      <c r="A28" s="16" t="inlineStr">
        <is>
          <t>План по неделям (при ответах на согласование в течение 2 рабочих дней)</t>
        </is>
      </c>
    </row>
    <row r="29" ht="20" customHeight="1">
      <c r="A29" s="17" t="inlineStr">
        <is>
          <t>Неделя</t>
        </is>
      </c>
      <c r="B29" s="18" t="inlineStr">
        <is>
          <t>Что делаем</t>
        </is>
      </c>
      <c r="C29" s="19" t="n"/>
      <c r="D29" s="19" t="n"/>
      <c r="E29" s="19" t="n"/>
      <c r="F29" s="19" t="n"/>
      <c r="G29" s="19" t="n"/>
      <c r="H29" s="19" t="n"/>
      <c r="I29" s="18" t="inlineStr">
        <is>
          <t>Приёмка и что нужно от вас</t>
        </is>
      </c>
      <c r="J29" s="19" t="n"/>
      <c r="K29" s="19" t="n"/>
    </row>
    <row r="30">
      <c r="A30" s="27" t="inlineStr">
        <is>
          <t>Этап 1. Магазин, 5 недель</t>
        </is>
      </c>
      <c r="B30" s="28" t="n"/>
      <c r="C30" s="28" t="n"/>
      <c r="D30" s="28" t="n"/>
      <c r="E30" s="28" t="n"/>
      <c r="F30" s="28" t="n"/>
      <c r="G30" s="28" t="n"/>
      <c r="H30" s="28" t="n"/>
      <c r="I30" s="28" t="n"/>
      <c r="J30" s="28" t="n"/>
      <c r="K30" s="28" t="n"/>
    </row>
    <row r="31" ht="30" customHeight="1">
      <c r="A31" s="20" t="inlineStr">
        <is>
          <t>1</t>
        </is>
      </c>
      <c r="B31" s="22" t="inlineStr">
        <is>
          <t>Схемы экранов и UI-kit, архитектура и схема данных, сервер и хранилище</t>
        </is>
      </c>
      <c r="C31" s="23" t="n"/>
      <c r="D31" s="23" t="n"/>
      <c r="E31" s="23" t="n"/>
      <c r="F31" s="23" t="n"/>
      <c r="G31" s="23" t="n"/>
      <c r="H31" s="23" t="n"/>
      <c r="I31" s="22" t="inlineStr">
        <is>
          <t>Согласование схем экранов, доступ к домену</t>
        </is>
      </c>
      <c r="J31" s="23" t="n"/>
      <c r="K31" s="23" t="n"/>
    </row>
    <row r="32" ht="30" customHeight="1">
      <c r="A32" s="20" t="inlineStr">
        <is>
          <t>2</t>
        </is>
      </c>
      <c r="B32" s="22" t="inlineStr">
        <is>
          <t>Макеты всех экранов, карточка товара с вариантами, коллекции, фотографии, остатки</t>
        </is>
      </c>
      <c r="C32" s="23" t="n"/>
      <c r="D32" s="23" t="n"/>
      <c r="E32" s="23" t="n"/>
      <c r="F32" s="23" t="n"/>
      <c r="G32" s="23" t="n"/>
      <c r="H32" s="23" t="n"/>
      <c r="I32" s="22" t="inlineStr">
        <is>
          <t>Приёмка части 1 "Дизайн", прайс на 50 товаров для проверки импорта</t>
        </is>
      </c>
      <c r="J32" s="23" t="n"/>
      <c r="K32" s="23" t="n"/>
    </row>
    <row r="33" ht="30" customHeight="1">
      <c r="A33" s="20" t="inlineStr">
        <is>
          <t>3</t>
        </is>
      </c>
      <c r="B33" s="22" t="inlineStr">
        <is>
          <t>Заказы, оплата, промокоды, импорт прайса, вёрстка главной и каталога</t>
        </is>
      </c>
      <c r="C33" s="23" t="n"/>
      <c r="D33" s="23" t="n"/>
      <c r="E33" s="23" t="n"/>
      <c r="F33" s="23" t="n"/>
      <c r="G33" s="23" t="n"/>
      <c r="H33" s="23" t="n"/>
      <c r="I33" s="22" t="inlineStr">
        <is>
          <t>Приёмка части 2 "Админка и каталог" на тестовом сервере</t>
        </is>
      </c>
      <c r="J33" s="23" t="n"/>
      <c r="K33" s="23" t="n"/>
    </row>
    <row r="34" ht="30" customHeight="1">
      <c r="A34" s="20" t="inlineStr">
        <is>
          <t>4</t>
        </is>
      </c>
      <c r="B34" s="22" t="inlineStr">
        <is>
          <t>Корзина и оформление заказа, поиск и фильтры, телефоны, скорость</t>
        </is>
      </c>
      <c r="C34" s="23" t="n"/>
      <c r="D34" s="23" t="n"/>
      <c r="E34" s="23" t="n"/>
      <c r="F34" s="23" t="n"/>
      <c r="G34" s="23" t="n"/>
      <c r="H34" s="23" t="n"/>
      <c r="I34" s="22" t="inlineStr">
        <is>
          <t>Приёмка части 3 "Витрина", договор с банком на приём оплат</t>
        </is>
      </c>
      <c r="J34" s="23" t="n"/>
      <c r="K34" s="23" t="n"/>
    </row>
    <row r="35" ht="30" customHeight="1">
      <c r="A35" s="20" t="inlineStr">
        <is>
          <t>5</t>
        </is>
      </c>
      <c r="B35" s="22" t="inlineStr">
        <is>
          <t>Перенос каталога, проверка по разделам ТЗ, тестовые оплаты, запуск, видеоурок</t>
        </is>
      </c>
      <c r="C35" s="23" t="n"/>
      <c r="D35" s="23" t="n"/>
      <c r="E35" s="23" t="n"/>
      <c r="F35" s="23" t="n"/>
      <c r="G35" s="23" t="n"/>
      <c r="H35" s="23" t="n"/>
      <c r="I35" s="22" t="inlineStr">
        <is>
          <t>Приёмка части 4 "Запуск"</t>
        </is>
      </c>
      <c r="J35" s="23" t="n"/>
      <c r="K35" s="23" t="n"/>
    </row>
    <row r="36">
      <c r="A36" s="27" t="inlineStr">
        <is>
          <t>Этап 2. Кабинет дилера, 3 недели</t>
        </is>
      </c>
      <c r="B36" s="28" t="n"/>
      <c r="C36" s="28" t="n"/>
      <c r="D36" s="28" t="n"/>
      <c r="E36" s="28" t="n"/>
      <c r="F36" s="28" t="n"/>
      <c r="G36" s="28" t="n"/>
      <c r="H36" s="28" t="n"/>
      <c r="I36" s="28" t="n"/>
      <c r="J36" s="28" t="n"/>
      <c r="K36" s="28" t="n"/>
    </row>
    <row r="37" ht="30" customHeight="1">
      <c r="A37" s="20" t="inlineStr">
        <is>
          <t>1</t>
        </is>
      </c>
      <c r="B37" s="22" t="inlineStr">
        <is>
          <t>Схемы кабинета, регистрация дилеров, свои цены по договору</t>
        </is>
      </c>
      <c r="C37" s="23" t="n"/>
      <c r="D37" s="23" t="n"/>
      <c r="E37" s="23" t="n"/>
      <c r="F37" s="23" t="n"/>
      <c r="G37" s="23" t="n"/>
      <c r="H37" s="23" t="n"/>
      <c r="I37" s="22" t="inlineStr">
        <is>
          <t>Список дилеров и условия по договорам</t>
        </is>
      </c>
      <c r="J37" s="23" t="n"/>
      <c r="K37" s="23" t="n"/>
    </row>
    <row r="38" ht="30" customHeight="1">
      <c r="A38" s="20" t="inlineStr">
        <is>
          <t>2</t>
        </is>
      </c>
      <c r="B38" s="22" t="inlineStr">
        <is>
          <t>Быстрый заказ, отсрочка и баланс, документы в кабинете</t>
        </is>
      </c>
      <c r="C38" s="23" t="n"/>
      <c r="D38" s="23" t="n"/>
      <c r="E38" s="23" t="n"/>
      <c r="F38" s="23" t="n"/>
      <c r="G38" s="23" t="n"/>
      <c r="H38" s="23" t="n"/>
      <c r="I38" s="22" t="inlineStr">
        <is>
          <t>Приёмка части 1 "Кабинет дилера"</t>
        </is>
      </c>
      <c r="J38" s="23" t="n"/>
      <c r="K38" s="23" t="n"/>
    </row>
    <row r="39" ht="30" customHeight="1">
      <c r="A39" s="20" t="inlineStr">
        <is>
          <t>3</t>
        </is>
      </c>
      <c r="B39" s="22" t="inlineStr">
        <is>
          <t>Отчёты по продажам и остаткам, воронка, проверка расчётов, запуск</t>
        </is>
      </c>
      <c r="C39" s="23" t="n"/>
      <c r="D39" s="23" t="n"/>
      <c r="E39" s="23" t="n"/>
      <c r="F39" s="23" t="n"/>
      <c r="G39" s="23" t="n"/>
      <c r="H39" s="23" t="n"/>
      <c r="I39" s="22" t="inlineStr">
        <is>
          <t>Сверка отчётов на ваших данных, приёмка части 2 "Отчёты"</t>
        </is>
      </c>
      <c r="J39" s="23" t="n"/>
      <c r="K39" s="23" t="n"/>
    </row>
  </sheetData>
  <mergeCells count="34">
    <mergeCell ref="I32:K32"/>
    <mergeCell ref="C16:H16"/>
    <mergeCell ref="A30:K30"/>
    <mergeCell ref="I37:K37"/>
    <mergeCell ref="A24:K24"/>
    <mergeCell ref="B33:H33"/>
    <mergeCell ref="A36:K36"/>
    <mergeCell ref="C12:H12"/>
    <mergeCell ref="B20:H20"/>
    <mergeCell ref="B37:H37"/>
    <mergeCell ref="I33:K33"/>
    <mergeCell ref="B32:H32"/>
    <mergeCell ref="B35:H35"/>
    <mergeCell ref="A25:K25"/>
    <mergeCell ref="I39:K39"/>
    <mergeCell ref="I35:K35"/>
    <mergeCell ref="I29:K29"/>
    <mergeCell ref="B31:H31"/>
    <mergeCell ref="I38:K38"/>
    <mergeCell ref="C19:H19"/>
    <mergeCell ref="A26:K26"/>
    <mergeCell ref="C13:H13"/>
    <mergeCell ref="B21:H21"/>
    <mergeCell ref="B39:H39"/>
    <mergeCell ref="I31:K31"/>
    <mergeCell ref="C18:H18"/>
    <mergeCell ref="I34:K34"/>
    <mergeCell ref="A23:K23"/>
    <mergeCell ref="C15:H15"/>
    <mergeCell ref="B17:H17"/>
    <mergeCell ref="C14:H14"/>
    <mergeCell ref="B38:H38"/>
    <mergeCell ref="B29:H29"/>
    <mergeCell ref="B34:H34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0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62" customWidth="1" min="2" max="2"/>
    <col width="18" customWidth="1" min="3" max="3"/>
    <col width="10" customWidth="1" min="4" max="4"/>
    <col width="12" customWidth="1" min="5" max="5"/>
    <col width="10" customWidth="1" min="6" max="6"/>
    <col width="10" customWidth="1" min="7" max="7"/>
    <col width="16" customWidth="1" min="8" max="8"/>
    <col width="10" customWidth="1" min="9" max="9"/>
    <col width="10" customWidth="1" min="10" max="10"/>
    <col width="15" customWidth="1" min="11" max="11"/>
    <col width="19" customWidth="1" min="12" max="12"/>
  </cols>
  <sheetData>
    <row r="1">
      <c r="A1" s="1" t="inlineStr">
        <is>
          <t>Дубрава: смета на разработку. Pinch Studio</t>
        </is>
      </c>
    </row>
    <row r="2">
      <c r="A2" s="2" t="inlineStr">
        <is>
          <t>Этап 1. Магазин. Дата: 09.10.2026</t>
        </is>
      </c>
    </row>
    <row r="3">
      <c r="A3" s="5" t="inlineStr">
        <is>
          <t>Пункт ТЗ: номера разделов и пунктов Этапа 1. Проект вымышленный, смета показывает формат.</t>
        </is>
      </c>
    </row>
    <row r="4" ht="30" customHeight="1">
      <c r="A4" s="6" t="inlineStr">
        <is>
          <t>№</t>
        </is>
      </c>
      <c r="B4" s="6" t="inlineStr">
        <is>
          <t>Задача</t>
        </is>
      </c>
      <c r="C4" s="6" t="inlineStr">
        <is>
          <t>Пункт ТЗ</t>
        </is>
      </c>
      <c r="D4" s="6" t="inlineStr">
        <is>
          <t>Дизайн, ч</t>
        </is>
      </c>
      <c r="E4" s="6" t="inlineStr">
        <is>
          <t>Фронтенд, ч</t>
        </is>
      </c>
      <c r="F4" s="6" t="inlineStr">
        <is>
          <t>Бэкенд, ч</t>
        </is>
      </c>
      <c r="G4" s="6" t="inlineStr">
        <is>
          <t>Админка, ч</t>
        </is>
      </c>
      <c r="H4" s="6" t="inlineStr">
        <is>
          <t>Тестирование, ч</t>
        </is>
      </c>
      <c r="I4" s="6" t="inlineStr">
        <is>
          <t>DevOps, ч</t>
        </is>
      </c>
      <c r="J4" s="6" t="inlineStr">
        <is>
          <t>Итого, ч</t>
        </is>
      </c>
      <c r="K4" s="6" t="inlineStr">
        <is>
          <t>Стоимость, руб</t>
        </is>
      </c>
      <c r="L4" s="6" t="inlineStr">
        <is>
          <t>Часть оплаты</t>
        </is>
      </c>
    </row>
    <row r="5">
      <c r="A5" s="37" t="inlineStr">
        <is>
          <t>1</t>
        </is>
      </c>
      <c r="B5" s="37" t="inlineStr">
        <is>
          <t>Аналитика и архитектура</t>
        </is>
      </c>
      <c r="C5" s="37" t="n"/>
      <c r="D5" s="37" t="n"/>
      <c r="E5" s="37" t="n"/>
      <c r="F5" s="37" t="n"/>
      <c r="G5" s="37" t="n"/>
      <c r="H5" s="37" t="n"/>
      <c r="I5" s="37" t="n"/>
      <c r="J5" s="37" t="n"/>
      <c r="K5" s="37" t="n"/>
      <c r="L5" s="37" t="n"/>
    </row>
    <row r="6">
      <c r="A6" s="38" t="inlineStr">
        <is>
          <t>1.1</t>
        </is>
      </c>
      <c r="B6" s="39" t="inlineStr">
        <is>
          <t>Разбор ТЗ: разделы магазина и связи между ними, план работ</t>
        </is>
      </c>
      <c r="C6" s="20" t="inlineStr">
        <is>
          <t>2.1</t>
        </is>
      </c>
      <c r="D6" s="40" t="n"/>
      <c r="E6" s="40" t="n"/>
      <c r="F6" s="40" t="n">
        <v>2</v>
      </c>
      <c r="G6" s="40" t="n"/>
      <c r="H6" s="40" t="n"/>
      <c r="I6" s="40" t="n"/>
      <c r="J6" s="41">
        <f>SUM(D6:I6)</f>
        <v/>
      </c>
      <c r="K6" s="42">
        <f>J6*'Сводная'!$C$4</f>
        <v/>
      </c>
      <c r="L6" s="20" t="inlineStr">
        <is>
          <t>Админка и каталог</t>
        </is>
      </c>
    </row>
    <row r="7">
      <c r="A7" s="38" t="inlineStr">
        <is>
          <t>1.2</t>
        </is>
      </c>
      <c r="B7" s="39" t="inlineStr">
        <is>
          <t>Схема данных: товары, коллекции, склады, заказы, клиенты, дилеры</t>
        </is>
      </c>
      <c r="C7" s="20" t="inlineStr">
        <is>
          <t>2.2</t>
        </is>
      </c>
      <c r="D7" s="40" t="n"/>
      <c r="E7" s="40" t="n"/>
      <c r="F7" s="40" t="n">
        <v>4</v>
      </c>
      <c r="G7" s="40" t="n"/>
      <c r="H7" s="40" t="n"/>
      <c r="I7" s="40" t="n"/>
      <c r="J7" s="41">
        <f>SUM(D7:I7)</f>
        <v/>
      </c>
      <c r="K7" s="42">
        <f>J7*'Сводная'!$C$4</f>
        <v/>
      </c>
      <c r="L7" s="20" t="inlineStr">
        <is>
          <t>Админка и каталог</t>
        </is>
      </c>
    </row>
    <row r="8">
      <c r="A8" s="38" t="inlineStr">
        <is>
          <t>1.3</t>
        </is>
      </c>
      <c r="B8" s="39" t="inlineStr">
        <is>
          <t>Место в схеме под Этап 2: дилеры, цены по договору, отчёты</t>
        </is>
      </c>
      <c r="C8" s="20" t="inlineStr">
        <is>
          <t>2.2, Э2 п. 1</t>
        </is>
      </c>
      <c r="D8" s="40" t="n"/>
      <c r="E8" s="40" t="n"/>
      <c r="F8" s="40" t="n">
        <v>2</v>
      </c>
      <c r="G8" s="40" t="n"/>
      <c r="H8" s="40" t="n"/>
      <c r="I8" s="40" t="n"/>
      <c r="J8" s="41">
        <f>SUM(D8:I8)</f>
        <v/>
      </c>
      <c r="K8" s="42">
        <f>J8*'Сводная'!$C$4</f>
        <v/>
      </c>
      <c r="L8" s="20" t="inlineStr">
        <is>
          <t>Админка и каталог</t>
        </is>
      </c>
    </row>
    <row r="9">
      <c r="A9" s="38" t="inlineStr">
        <is>
          <t>1.4</t>
        </is>
      </c>
      <c r="B9" s="39" t="inlineStr">
        <is>
          <t>Связь витрины и админки: правка в админке сразу видна на сайте</t>
        </is>
      </c>
      <c r="C9" s="20" t="inlineStr">
        <is>
          <t>2.4</t>
        </is>
      </c>
      <c r="D9" s="40" t="n"/>
      <c r="E9" s="40" t="n"/>
      <c r="F9" s="40" t="n">
        <v>2</v>
      </c>
      <c r="G9" s="40" t="n"/>
      <c r="H9" s="40" t="n"/>
      <c r="I9" s="40" t="n"/>
      <c r="J9" s="41">
        <f>SUM(D9:I9)</f>
        <v/>
      </c>
      <c r="K9" s="42">
        <f>J9*'Сводная'!$C$4</f>
        <v/>
      </c>
      <c r="L9" s="20" t="inlineStr">
        <is>
          <t>Админка и каталог</t>
        </is>
      </c>
    </row>
    <row r="10">
      <c r="A10" s="43" t="n"/>
      <c r="B10" s="43" t="inlineStr">
        <is>
          <t>Итого по разделу 1</t>
        </is>
      </c>
      <c r="C10" s="43" t="n"/>
      <c r="D10" s="44">
        <f>SUM(D6:D9)</f>
        <v/>
      </c>
      <c r="E10" s="44">
        <f>SUM(E6:E9)</f>
        <v/>
      </c>
      <c r="F10" s="44">
        <f>SUM(F6:F9)</f>
        <v/>
      </c>
      <c r="G10" s="44">
        <f>SUM(G6:G9)</f>
        <v/>
      </c>
      <c r="H10" s="44">
        <f>SUM(H6:H9)</f>
        <v/>
      </c>
      <c r="I10" s="44">
        <f>SUM(I6:I9)</f>
        <v/>
      </c>
      <c r="J10" s="44">
        <f>SUM(J6:J9)</f>
        <v/>
      </c>
      <c r="K10" s="45">
        <f>SUM(K6:K9)</f>
        <v/>
      </c>
      <c r="L10" s="43" t="n"/>
    </row>
    <row r="11">
      <c r="A11" s="37" t="inlineStr">
        <is>
          <t>2</t>
        </is>
      </c>
      <c r="B11" s="37" t="inlineStr">
        <is>
          <t>Дизайн</t>
        </is>
      </c>
      <c r="C11" s="37" t="n"/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</row>
    <row r="12">
      <c r="A12" s="38" t="inlineStr">
        <is>
          <t>2.1</t>
        </is>
      </c>
      <c r="B12" s="39" t="inlineStr">
        <is>
          <t>Схемы 9 экранов магазина и корзины, переходы между ними</t>
        </is>
      </c>
      <c r="C12" s="20" t="inlineStr">
        <is>
          <t>3.1</t>
        </is>
      </c>
      <c r="D12" s="40" t="n">
        <v>6</v>
      </c>
      <c r="E12" s="40" t="n"/>
      <c r="F12" s="40" t="n"/>
      <c r="G12" s="40" t="n"/>
      <c r="H12" s="40" t="n"/>
      <c r="I12" s="40" t="n"/>
      <c r="J12" s="41">
        <f>SUM(D12:I12)</f>
        <v/>
      </c>
      <c r="K12" s="42">
        <f>J12*'Сводная'!$C$4</f>
        <v/>
      </c>
      <c r="L12" s="20" t="inlineStr">
        <is>
          <t>Дизайн</t>
        </is>
      </c>
    </row>
    <row r="13">
      <c r="A13" s="38" t="inlineStr">
        <is>
          <t>2.2</t>
        </is>
      </c>
      <c r="B13" s="39" t="inlineStr">
        <is>
          <t>UI-kit: цвета, шрифты, кнопки в 4 состояниях, поля, фильтры, ошибки</t>
        </is>
      </c>
      <c r="C13" s="20" t="inlineStr">
        <is>
          <t>3.2</t>
        </is>
      </c>
      <c r="D13" s="40" t="n">
        <v>7</v>
      </c>
      <c r="E13" s="40" t="n"/>
      <c r="F13" s="40" t="n"/>
      <c r="G13" s="40" t="n"/>
      <c r="H13" s="40" t="n"/>
      <c r="I13" s="40" t="n"/>
      <c r="J13" s="41">
        <f>SUM(D13:I13)</f>
        <v/>
      </c>
      <c r="K13" s="42">
        <f>J13*'Сводная'!$C$4</f>
        <v/>
      </c>
      <c r="L13" s="20" t="inlineStr">
        <is>
          <t>Дизайн</t>
        </is>
      </c>
    </row>
    <row r="14">
      <c r="A14" s="38" t="inlineStr">
        <is>
          <t>2.3</t>
        </is>
      </c>
      <c r="B14" s="39" t="inlineStr">
        <is>
          <t>Главная: первый экран, коллекции, хиты, доставка, отзывы</t>
        </is>
      </c>
      <c r="C14" s="20" t="inlineStr">
        <is>
          <t>3.3</t>
        </is>
      </c>
      <c r="D14" s="40" t="n">
        <v>5</v>
      </c>
      <c r="E14" s="40" t="n"/>
      <c r="F14" s="40" t="n"/>
      <c r="G14" s="40" t="n"/>
      <c r="H14" s="40" t="n"/>
      <c r="I14" s="40" t="n"/>
      <c r="J14" s="41">
        <f>SUM(D14:I14)</f>
        <v/>
      </c>
      <c r="K14" s="42">
        <f>J14*'Сводная'!$C$4</f>
        <v/>
      </c>
      <c r="L14" s="20" t="inlineStr">
        <is>
          <t>Дизайн</t>
        </is>
      </c>
    </row>
    <row r="15" ht="29" customHeight="1">
      <c r="A15" s="38" t="inlineStr">
        <is>
          <t>2.4</t>
        </is>
      </c>
      <c r="B15" s="39" t="inlineStr">
        <is>
          <t>Каталог и карточка товара: галерея, размеры, ткани, наличие по складам</t>
        </is>
      </c>
      <c r="C15" s="20" t="inlineStr">
        <is>
          <t>3.4, 3.5</t>
        </is>
      </c>
      <c r="D15" s="40" t="n">
        <v>7</v>
      </c>
      <c r="E15" s="40" t="n"/>
      <c r="F15" s="40" t="n"/>
      <c r="G15" s="40" t="n"/>
      <c r="H15" s="40" t="n"/>
      <c r="I15" s="40" t="n"/>
      <c r="J15" s="41">
        <f>SUM(D15:I15)</f>
        <v/>
      </c>
      <c r="K15" s="42">
        <f>J15*'Сводная'!$C$4</f>
        <v/>
      </c>
      <c r="L15" s="20" t="inlineStr">
        <is>
          <t>Дизайн</t>
        </is>
      </c>
    </row>
    <row r="16">
      <c r="A16" s="38" t="inlineStr">
        <is>
          <t>2.5</t>
        </is>
      </c>
      <c r="B16" s="39" t="inlineStr">
        <is>
          <t>Корзина и оформление заказа в один экран</t>
        </is>
      </c>
      <c r="C16" s="20" t="inlineStr">
        <is>
          <t>3.6</t>
        </is>
      </c>
      <c r="D16" s="40" t="n">
        <v>4</v>
      </c>
      <c r="E16" s="40" t="n"/>
      <c r="F16" s="40" t="n"/>
      <c r="G16" s="40" t="n"/>
      <c r="H16" s="40" t="n"/>
      <c r="I16" s="40" t="n"/>
      <c r="J16" s="41">
        <f>SUM(D16:I16)</f>
        <v/>
      </c>
      <c r="K16" s="42">
        <f>J16*'Сводная'!$C$4</f>
        <v/>
      </c>
      <c r="L16" s="20" t="inlineStr">
        <is>
          <t>Дизайн</t>
        </is>
      </c>
    </row>
    <row r="17">
      <c r="A17" s="38" t="inlineStr">
        <is>
          <t>2.6</t>
        </is>
      </c>
      <c r="B17" s="39" t="inlineStr">
        <is>
          <t>Телефонная версия всех экранов</t>
        </is>
      </c>
      <c r="C17" s="20" t="inlineStr">
        <is>
          <t>3.9</t>
        </is>
      </c>
      <c r="D17" s="40" t="n">
        <v>6</v>
      </c>
      <c r="E17" s="40" t="n"/>
      <c r="F17" s="40" t="n"/>
      <c r="G17" s="40" t="n"/>
      <c r="H17" s="40" t="n"/>
      <c r="I17" s="40" t="n"/>
      <c r="J17" s="41">
        <f>SUM(D17:I17)</f>
        <v/>
      </c>
      <c r="K17" s="42">
        <f>J17*'Сводная'!$C$4</f>
        <v/>
      </c>
      <c r="L17" s="20" t="inlineStr">
        <is>
          <t>Дизайн</t>
        </is>
      </c>
    </row>
    <row r="18">
      <c r="A18" s="38" t="inlineStr">
        <is>
          <t>2.7</t>
        </is>
      </c>
      <c r="B18" s="39" t="inlineStr">
        <is>
          <t>Два круга правок по вашим замечаниям</t>
        </is>
      </c>
      <c r="C18" s="20" t="inlineStr">
        <is>
          <t>3.10</t>
        </is>
      </c>
      <c r="D18" s="40" t="n">
        <v>4</v>
      </c>
      <c r="E18" s="40" t="n"/>
      <c r="F18" s="40" t="n"/>
      <c r="G18" s="40" t="n"/>
      <c r="H18" s="40" t="n"/>
      <c r="I18" s="40" t="n"/>
      <c r="J18" s="41">
        <f>SUM(D18:I18)</f>
        <v/>
      </c>
      <c r="K18" s="42">
        <f>J18*'Сводная'!$C$4</f>
        <v/>
      </c>
      <c r="L18" s="20" t="inlineStr">
        <is>
          <t>Дизайн</t>
        </is>
      </c>
    </row>
    <row r="19">
      <c r="A19" s="43" t="n"/>
      <c r="B19" s="43" t="inlineStr">
        <is>
          <t>Итого по разделу 2</t>
        </is>
      </c>
      <c r="C19" s="43" t="n"/>
      <c r="D19" s="44">
        <f>SUM(D12:D18)</f>
        <v/>
      </c>
      <c r="E19" s="44">
        <f>SUM(E12:E18)</f>
        <v/>
      </c>
      <c r="F19" s="44">
        <f>SUM(F12:F18)</f>
        <v/>
      </c>
      <c r="G19" s="44">
        <f>SUM(G12:G18)</f>
        <v/>
      </c>
      <c r="H19" s="44">
        <f>SUM(H12:H18)</f>
        <v/>
      </c>
      <c r="I19" s="44">
        <f>SUM(I12:I18)</f>
        <v/>
      </c>
      <c r="J19" s="44">
        <f>SUM(J12:J18)</f>
        <v/>
      </c>
      <c r="K19" s="45">
        <f>SUM(K12:K18)</f>
        <v/>
      </c>
      <c r="L19" s="43" t="n"/>
    </row>
    <row r="20">
      <c r="A20" s="37" t="inlineStr">
        <is>
          <t>3</t>
        </is>
      </c>
      <c r="B20" s="37" t="inlineStr">
        <is>
          <t>Каталог и товары в админке</t>
        </is>
      </c>
      <c r="C20" s="37" t="n"/>
      <c r="D20" s="37" t="n"/>
      <c r="E20" s="37" t="n"/>
      <c r="F20" s="37" t="n"/>
      <c r="G20" s="37" t="n"/>
      <c r="H20" s="37" t="n"/>
      <c r="I20" s="37" t="n"/>
      <c r="J20" s="37" t="n"/>
      <c r="K20" s="37" t="n"/>
      <c r="L20" s="37" t="n"/>
    </row>
    <row r="21" ht="29" customHeight="1">
      <c r="A21" s="38" t="inlineStr">
        <is>
          <t>3.1</t>
        </is>
      </c>
      <c r="B21" s="39" t="inlineStr">
        <is>
          <t>Карточка товара: название, артикул, цена, скидка, габариты, вес, срок поставки</t>
        </is>
      </c>
      <c r="C21" s="20" t="inlineStr">
        <is>
          <t>6.1, 6.2</t>
        </is>
      </c>
      <c r="D21" s="40" t="n"/>
      <c r="E21" s="40" t="n"/>
      <c r="F21" s="40" t="n">
        <v>3</v>
      </c>
      <c r="G21" s="40" t="n">
        <v>4</v>
      </c>
      <c r="H21" s="40" t="n"/>
      <c r="I21" s="40" t="n"/>
      <c r="J21" s="41">
        <f>SUM(D21:I21)</f>
        <v/>
      </c>
      <c r="K21" s="42">
        <f>J21*'Сводная'!$C$4</f>
        <v/>
      </c>
      <c r="L21" s="20" t="inlineStr">
        <is>
          <t>Админка и каталог</t>
        </is>
      </c>
    </row>
    <row r="22">
      <c r="A22" s="38" t="inlineStr">
        <is>
          <t>3.2</t>
        </is>
      </c>
      <c r="B22" s="39" t="inlineStr">
        <is>
          <t>Варианты товара: ткань, цвет, размер, своя цена и остаток у каждого</t>
        </is>
      </c>
      <c r="C22" s="20" t="inlineStr">
        <is>
          <t>6.3</t>
        </is>
      </c>
      <c r="D22" s="40" t="n"/>
      <c r="E22" s="40" t="n"/>
      <c r="F22" s="40" t="n">
        <v>5</v>
      </c>
      <c r="G22" s="40" t="n">
        <v>3</v>
      </c>
      <c r="H22" s="40" t="n"/>
      <c r="I22" s="40" t="n"/>
      <c r="J22" s="41">
        <f>SUM(D22:I22)</f>
        <v/>
      </c>
      <c r="K22" s="42">
        <f>J22*'Сводная'!$C$4</f>
        <v/>
      </c>
      <c r="L22" s="20" t="inlineStr">
        <is>
          <t>Админка и каталог</t>
        </is>
      </c>
    </row>
    <row r="23">
      <c r="A23" s="38" t="inlineStr">
        <is>
          <t>3.3</t>
        </is>
      </c>
      <c r="B23" s="39" t="inlineStr">
        <is>
          <t>Коллекции и категории с вложенностью, перетаскивание порядка</t>
        </is>
      </c>
      <c r="C23" s="20" t="inlineStr">
        <is>
          <t>6.4</t>
        </is>
      </c>
      <c r="D23" s="40" t="n"/>
      <c r="E23" s="40" t="n"/>
      <c r="F23" s="40" t="n">
        <v>2</v>
      </c>
      <c r="G23" s="40" t="n">
        <v>3</v>
      </c>
      <c r="H23" s="40" t="n"/>
      <c r="I23" s="40" t="n"/>
      <c r="J23" s="41">
        <f>SUM(D23:I23)</f>
        <v/>
      </c>
      <c r="K23" s="42">
        <f>J23*'Сводная'!$C$4</f>
        <v/>
      </c>
      <c r="L23" s="20" t="inlineStr">
        <is>
          <t>Админка и каталог</t>
        </is>
      </c>
    </row>
    <row r="24">
      <c r="A24" s="38" t="inlineStr">
        <is>
          <t>3.4</t>
        </is>
      </c>
      <c r="B24" s="39" t="inlineStr">
        <is>
          <t>Фотографии: загрузка пачкой, порядок, обрезка, альтернативный текст</t>
        </is>
      </c>
      <c r="C24" s="20" t="inlineStr">
        <is>
          <t>6.5</t>
        </is>
      </c>
      <c r="D24" s="40" t="n"/>
      <c r="E24" s="40" t="n"/>
      <c r="F24" s="40" t="n">
        <v>3</v>
      </c>
      <c r="G24" s="40" t="n">
        <v>2</v>
      </c>
      <c r="H24" s="40" t="n"/>
      <c r="I24" s="40" t="n"/>
      <c r="J24" s="41">
        <f>SUM(D24:I24)</f>
        <v/>
      </c>
      <c r="K24" s="42">
        <f>J24*'Сводная'!$C$4</f>
        <v/>
      </c>
      <c r="L24" s="20" t="inlineStr">
        <is>
          <t>Админка и каталог</t>
        </is>
      </c>
    </row>
    <row r="25" ht="29" customHeight="1">
      <c r="A25" s="38" t="inlineStr">
        <is>
          <t>3.5</t>
        </is>
      </c>
      <c r="B25" s="39" t="inlineStr">
        <is>
          <t>Характеристики и фильтры: справочник, единицы измерения, показ в карточке</t>
        </is>
      </c>
      <c r="C25" s="20" t="inlineStr">
        <is>
          <t>6.6</t>
        </is>
      </c>
      <c r="D25" s="40" t="n"/>
      <c r="E25" s="40" t="n"/>
      <c r="F25" s="40" t="n">
        <v>3</v>
      </c>
      <c r="G25" s="40" t="n">
        <v>2</v>
      </c>
      <c r="H25" s="40" t="n"/>
      <c r="I25" s="40" t="n"/>
      <c r="J25" s="41">
        <f>SUM(D25:I25)</f>
        <v/>
      </c>
      <c r="K25" s="42">
        <f>J25*'Сводная'!$C$4</f>
        <v/>
      </c>
      <c r="L25" s="20" t="inlineStr">
        <is>
          <t>Админка и каталог</t>
        </is>
      </c>
    </row>
    <row r="26">
      <c r="A26" s="38" t="inlineStr">
        <is>
          <t>3.6</t>
        </is>
      </c>
      <c r="B26" s="39" t="inlineStr">
        <is>
          <t>Остатки по складам, резерв под заказ, запрет продажи при нуле</t>
        </is>
      </c>
      <c r="C26" s="20" t="inlineStr">
        <is>
          <t>6.7, 7.2</t>
        </is>
      </c>
      <c r="D26" s="40" t="n"/>
      <c r="E26" s="40" t="n"/>
      <c r="F26" s="40" t="n">
        <v>4</v>
      </c>
      <c r="G26" s="40" t="n"/>
      <c r="H26" s="40" t="n"/>
      <c r="I26" s="40" t="n"/>
      <c r="J26" s="41">
        <f>SUM(D26:I26)</f>
        <v/>
      </c>
      <c r="K26" s="42">
        <f>J26*'Сводная'!$C$4</f>
        <v/>
      </c>
      <c r="L26" s="20" t="inlineStr">
        <is>
          <t>Админка и каталог</t>
        </is>
      </c>
    </row>
    <row r="27" ht="29" customHeight="1">
      <c r="A27" s="38" t="inlineStr">
        <is>
          <t>3.7</t>
        </is>
      </c>
      <c r="B27" s="39" t="inlineStr">
        <is>
          <t>Импорт прайса из экселя: шаблон, проверка, предпросмотр, отчёт по строкам</t>
        </is>
      </c>
      <c r="C27" s="20" t="inlineStr">
        <is>
          <t>9</t>
        </is>
      </c>
      <c r="D27" s="40" t="n"/>
      <c r="E27" s="40" t="n"/>
      <c r="F27" s="40" t="n">
        <v>6</v>
      </c>
      <c r="G27" s="40" t="n">
        <v>2</v>
      </c>
      <c r="H27" s="40" t="n"/>
      <c r="I27" s="40" t="n"/>
      <c r="J27" s="41">
        <f>SUM(D27:I27)</f>
        <v/>
      </c>
      <c r="K27" s="42">
        <f>J27*'Сводная'!$C$4</f>
        <v/>
      </c>
      <c r="L27" s="20" t="inlineStr">
        <is>
          <t>Админка и каталог</t>
        </is>
      </c>
    </row>
    <row r="28">
      <c r="A28" s="38" t="inlineStr">
        <is>
          <t>3.8</t>
        </is>
      </c>
      <c r="B28" s="39" t="inlineStr">
        <is>
          <t>История изменений цены и остатка: кто, когда, что было</t>
        </is>
      </c>
      <c r="C28" s="20" t="inlineStr">
        <is>
          <t>6.9</t>
        </is>
      </c>
      <c r="D28" s="40" t="n"/>
      <c r="E28" s="40" t="n"/>
      <c r="F28" s="40" t="n">
        <v>3</v>
      </c>
      <c r="G28" s="40" t="n"/>
      <c r="H28" s="40" t="n"/>
      <c r="I28" s="40" t="n"/>
      <c r="J28" s="41">
        <f>SUM(D28:I28)</f>
        <v/>
      </c>
      <c r="K28" s="42">
        <f>J28*'Сводная'!$C$4</f>
        <v/>
      </c>
      <c r="L28" s="20" t="inlineStr">
        <is>
          <t>Админка и каталог</t>
        </is>
      </c>
    </row>
    <row r="29">
      <c r="A29" s="43" t="n"/>
      <c r="B29" s="43" t="inlineStr">
        <is>
          <t>Итого по разделу 3</t>
        </is>
      </c>
      <c r="C29" s="43" t="n"/>
      <c r="D29" s="44">
        <f>SUM(D21:D28)</f>
        <v/>
      </c>
      <c r="E29" s="44">
        <f>SUM(E21:E28)</f>
        <v/>
      </c>
      <c r="F29" s="44">
        <f>SUM(F21:F28)</f>
        <v/>
      </c>
      <c r="G29" s="44">
        <f>SUM(G21:G28)</f>
        <v/>
      </c>
      <c r="H29" s="44">
        <f>SUM(H21:H28)</f>
        <v/>
      </c>
      <c r="I29" s="44">
        <f>SUM(I21:I28)</f>
        <v/>
      </c>
      <c r="J29" s="44">
        <f>SUM(J21:J28)</f>
        <v/>
      </c>
      <c r="K29" s="45">
        <f>SUM(K21:K28)</f>
        <v/>
      </c>
      <c r="L29" s="43" t="n"/>
    </row>
    <row r="30">
      <c r="A30" s="37" t="inlineStr">
        <is>
          <t>4</t>
        </is>
      </c>
      <c r="B30" s="37" t="inlineStr">
        <is>
          <t>Заказы и оплата</t>
        </is>
      </c>
      <c r="C30" s="37" t="n"/>
      <c r="D30" s="37" t="n"/>
      <c r="E30" s="37" t="n"/>
      <c r="F30" s="37" t="n"/>
      <c r="G30" s="37" t="n"/>
      <c r="H30" s="37" t="n"/>
      <c r="I30" s="37" t="n"/>
      <c r="J30" s="37" t="n"/>
      <c r="K30" s="37" t="n"/>
      <c r="L30" s="37" t="n"/>
    </row>
    <row r="31">
      <c r="A31" s="38" t="inlineStr">
        <is>
          <t>4.1</t>
        </is>
      </c>
      <c r="B31" s="39" t="inlineStr">
        <is>
          <t>Оформление заказа: доставка, самовывоз, подъём на этаж, сборка</t>
        </is>
      </c>
      <c r="C31" s="20" t="inlineStr">
        <is>
          <t>8.1, 8.2</t>
        </is>
      </c>
      <c r="D31" s="40" t="n"/>
      <c r="E31" s="40" t="n">
        <v>2</v>
      </c>
      <c r="F31" s="40" t="n">
        <v>4</v>
      </c>
      <c r="G31" s="40" t="n"/>
      <c r="H31" s="40" t="n"/>
      <c r="I31" s="40" t="n"/>
      <c r="J31" s="41">
        <f>SUM(D31:I31)</f>
        <v/>
      </c>
      <c r="K31" s="42">
        <f>J31*'Сводная'!$C$4</f>
        <v/>
      </c>
      <c r="L31" s="20" t="inlineStr">
        <is>
          <t>Админка и каталог</t>
        </is>
      </c>
    </row>
    <row r="32">
      <c r="A32" s="38" t="inlineStr">
        <is>
          <t>4.2</t>
        </is>
      </c>
      <c r="B32" s="39" t="inlineStr">
        <is>
          <t>Расчёт доставки по адресу и габаритам, бесплатная от суммы</t>
        </is>
      </c>
      <c r="C32" s="20" t="inlineStr">
        <is>
          <t>8.3</t>
        </is>
      </c>
      <c r="D32" s="40" t="n"/>
      <c r="E32" s="40" t="n"/>
      <c r="F32" s="40" t="n">
        <v>4</v>
      </c>
      <c r="G32" s="40" t="n"/>
      <c r="H32" s="40" t="n"/>
      <c r="I32" s="40" t="n"/>
      <c r="J32" s="41">
        <f>SUM(D32:I32)</f>
        <v/>
      </c>
      <c r="K32" s="42">
        <f>J32*'Сводная'!$C$4</f>
        <v/>
      </c>
      <c r="L32" s="20" t="inlineStr">
        <is>
          <t>Админка и каталог</t>
        </is>
      </c>
    </row>
    <row r="33">
      <c r="A33" s="38" t="inlineStr">
        <is>
          <t>4.3</t>
        </is>
      </c>
      <c r="B33" s="39" t="inlineStr">
        <is>
          <t>Оплата картой и в рассрочку, возврат по заявке</t>
        </is>
      </c>
      <c r="C33" s="20" t="inlineStr">
        <is>
          <t>8.5</t>
        </is>
      </c>
      <c r="D33" s="40" t="n"/>
      <c r="E33" s="40" t="n"/>
      <c r="F33" s="40" t="n">
        <v>5</v>
      </c>
      <c r="G33" s="40" t="n"/>
      <c r="H33" s="40" t="n"/>
      <c r="I33" s="40" t="n"/>
      <c r="J33" s="41">
        <f>SUM(D33:I33)</f>
        <v/>
      </c>
      <c r="K33" s="42">
        <f>J33*'Сводная'!$C$4</f>
        <v/>
      </c>
      <c r="L33" s="20" t="inlineStr">
        <is>
          <t>Админка и каталог</t>
        </is>
      </c>
    </row>
    <row r="34">
      <c r="A34" s="38" t="inlineStr">
        <is>
          <t>4.4</t>
        </is>
      </c>
      <c r="B34" s="39" t="inlineStr">
        <is>
          <t>Статусы заказа, уведомления клиенту в почту и телеграм</t>
        </is>
      </c>
      <c r="C34" s="20" t="inlineStr">
        <is>
          <t>8.6</t>
        </is>
      </c>
      <c r="D34" s="40" t="n"/>
      <c r="E34" s="40" t="n"/>
      <c r="F34" s="40" t="n">
        <v>4</v>
      </c>
      <c r="G34" s="40" t="n">
        <v>2</v>
      </c>
      <c r="H34" s="40" t="n"/>
      <c r="I34" s="40" t="n"/>
      <c r="J34" s="41">
        <f>SUM(D34:I34)</f>
        <v/>
      </c>
      <c r="K34" s="42">
        <f>J34*'Сводная'!$C$4</f>
        <v/>
      </c>
      <c r="L34" s="20" t="inlineStr">
        <is>
          <t>Админка и каталог</t>
        </is>
      </c>
    </row>
    <row r="35" ht="29" customHeight="1">
      <c r="A35" s="38" t="inlineStr">
        <is>
          <t>4.5</t>
        </is>
      </c>
      <c r="B35" s="39" t="inlineStr">
        <is>
          <t>Карточка заказа в админке: позиции, оплата, доставка, комментарии, печать</t>
        </is>
      </c>
      <c r="C35" s="20" t="inlineStr">
        <is>
          <t>8.7</t>
        </is>
      </c>
      <c r="D35" s="40" t="n"/>
      <c r="E35" s="40" t="n"/>
      <c r="F35" s="40" t="n">
        <v>3</v>
      </c>
      <c r="G35" s="40" t="n">
        <v>4</v>
      </c>
      <c r="H35" s="40" t="n"/>
      <c r="I35" s="40" t="n"/>
      <c r="J35" s="41">
        <f>SUM(D35:I35)</f>
        <v/>
      </c>
      <c r="K35" s="42">
        <f>J35*'Сводная'!$C$4</f>
        <v/>
      </c>
      <c r="L35" s="20" t="inlineStr">
        <is>
          <t>Админка и каталог</t>
        </is>
      </c>
    </row>
    <row r="36">
      <c r="A36" s="38" t="inlineStr">
        <is>
          <t>4.6</t>
        </is>
      </c>
      <c r="B36" s="39" t="inlineStr">
        <is>
          <t>Промокоды и скидка за объём</t>
        </is>
      </c>
      <c r="C36" s="20" t="inlineStr">
        <is>
          <t>8.9</t>
        </is>
      </c>
      <c r="D36" s="40" t="n"/>
      <c r="E36" s="40" t="n"/>
      <c r="F36" s="40" t="n">
        <v>3</v>
      </c>
      <c r="G36" s="40" t="n">
        <v>1</v>
      </c>
      <c r="H36" s="40" t="n"/>
      <c r="I36" s="40" t="n"/>
      <c r="J36" s="41">
        <f>SUM(D36:I36)</f>
        <v/>
      </c>
      <c r="K36" s="42">
        <f>J36*'Сводная'!$C$4</f>
        <v/>
      </c>
      <c r="L36" s="20" t="inlineStr">
        <is>
          <t>Админка и каталог</t>
        </is>
      </c>
    </row>
    <row r="37">
      <c r="A37" s="43" t="n"/>
      <c r="B37" s="43" t="inlineStr">
        <is>
          <t>Итого по разделу 4</t>
        </is>
      </c>
      <c r="C37" s="43" t="n"/>
      <c r="D37" s="44">
        <f>SUM(D31:D36)</f>
        <v/>
      </c>
      <c r="E37" s="44">
        <f>SUM(E31:E36)</f>
        <v/>
      </c>
      <c r="F37" s="44">
        <f>SUM(F31:F36)</f>
        <v/>
      </c>
      <c r="G37" s="44">
        <f>SUM(G31:G36)</f>
        <v/>
      </c>
      <c r="H37" s="44">
        <f>SUM(H31:H36)</f>
        <v/>
      </c>
      <c r="I37" s="44">
        <f>SUM(I31:I36)</f>
        <v/>
      </c>
      <c r="J37" s="44">
        <f>SUM(J31:J36)</f>
        <v/>
      </c>
      <c r="K37" s="45">
        <f>SUM(K31:K36)</f>
        <v/>
      </c>
      <c r="L37" s="43" t="n"/>
    </row>
    <row r="38">
      <c r="A38" s="37" t="inlineStr">
        <is>
          <t>5</t>
        </is>
      </c>
      <c r="B38" s="37" t="inlineStr">
        <is>
          <t>Витрина</t>
        </is>
      </c>
      <c r="C38" s="37" t="n"/>
      <c r="D38" s="37" t="n"/>
      <c r="E38" s="37" t="n"/>
      <c r="F38" s="37" t="n"/>
      <c r="G38" s="37" t="n"/>
      <c r="H38" s="37" t="n"/>
      <c r="I38" s="37" t="n"/>
      <c r="J38" s="37" t="n"/>
      <c r="K38" s="37" t="n"/>
      <c r="L38" s="37" t="n"/>
    </row>
    <row r="39">
      <c r="A39" s="38" t="inlineStr">
        <is>
          <t>5.1</t>
        </is>
      </c>
      <c r="B39" s="39" t="inlineStr">
        <is>
          <t>Вёрстка главной, каталога и карточки товара</t>
        </is>
      </c>
      <c r="C39" s="20" t="inlineStr">
        <is>
          <t>4, 5</t>
        </is>
      </c>
      <c r="D39" s="40" t="n"/>
      <c r="E39" s="40" t="n">
        <v>12</v>
      </c>
      <c r="F39" s="40" t="n"/>
      <c r="G39" s="40" t="n"/>
      <c r="H39" s="40" t="n"/>
      <c r="I39" s="40" t="n"/>
      <c r="J39" s="41">
        <f>SUM(D39:I39)</f>
        <v/>
      </c>
      <c r="K39" s="42">
        <f>J39*'Сводная'!$C$4</f>
        <v/>
      </c>
      <c r="L39" s="20" t="inlineStr">
        <is>
          <t>Витрина</t>
        </is>
      </c>
    </row>
    <row r="40">
      <c r="A40" s="38" t="inlineStr">
        <is>
          <t>5.2</t>
        </is>
      </c>
      <c r="B40" s="39" t="inlineStr">
        <is>
          <t>Фильтры и сортировка без перезагрузки, сохранение в адресе страницы</t>
        </is>
      </c>
      <c r="C40" s="20" t="inlineStr">
        <is>
          <t>5.3</t>
        </is>
      </c>
      <c r="D40" s="40" t="n"/>
      <c r="E40" s="40" t="n">
        <v>5</v>
      </c>
      <c r="F40" s="40" t="n">
        <v>2</v>
      </c>
      <c r="G40" s="40" t="n"/>
      <c r="H40" s="40" t="n"/>
      <c r="I40" s="40" t="n"/>
      <c r="J40" s="41">
        <f>SUM(D40:I40)</f>
        <v/>
      </c>
      <c r="K40" s="42">
        <f>J40*'Сводная'!$C$4</f>
        <v/>
      </c>
      <c r="L40" s="20" t="inlineStr">
        <is>
          <t>Витрина</t>
        </is>
      </c>
    </row>
    <row r="41">
      <c r="A41" s="38" t="inlineStr">
        <is>
          <t>5.3</t>
        </is>
      </c>
      <c r="B41" s="39" t="inlineStr">
        <is>
          <t>Поиск по названию, артикулу и характеристикам с подсказками</t>
        </is>
      </c>
      <c r="C41" s="20" t="inlineStr">
        <is>
          <t>5.4</t>
        </is>
      </c>
      <c r="D41" s="40" t="n"/>
      <c r="E41" s="40" t="n">
        <v>3</v>
      </c>
      <c r="F41" s="40" t="n">
        <v>4</v>
      </c>
      <c r="G41" s="40" t="n"/>
      <c r="H41" s="40" t="n"/>
      <c r="I41" s="40" t="n"/>
      <c r="J41" s="41">
        <f>SUM(D41:I41)</f>
        <v/>
      </c>
      <c r="K41" s="42">
        <f>J41*'Сводная'!$C$4</f>
        <v/>
      </c>
      <c r="L41" s="20" t="inlineStr">
        <is>
          <t>Витрина</t>
        </is>
      </c>
    </row>
    <row r="42">
      <c r="A42" s="38" t="inlineStr">
        <is>
          <t>5.4</t>
        </is>
      </c>
      <c r="B42" s="39" t="inlineStr">
        <is>
          <t>Корзина, избранное, сравнение</t>
        </is>
      </c>
      <c r="C42" s="20" t="inlineStr">
        <is>
          <t>5.6</t>
        </is>
      </c>
      <c r="D42" s="40" t="n"/>
      <c r="E42" s="40" t="n">
        <v>6</v>
      </c>
      <c r="F42" s="40" t="n">
        <v>2</v>
      </c>
      <c r="G42" s="40" t="n"/>
      <c r="H42" s="40" t="n"/>
      <c r="I42" s="40" t="n"/>
      <c r="J42" s="41">
        <f>SUM(D42:I42)</f>
        <v/>
      </c>
      <c r="K42" s="42">
        <f>J42*'Сводная'!$C$4</f>
        <v/>
      </c>
      <c r="L42" s="20" t="inlineStr">
        <is>
          <t>Витрина</t>
        </is>
      </c>
    </row>
    <row r="43">
      <c r="A43" s="38" t="inlineStr">
        <is>
          <t>5.5</t>
        </is>
      </c>
      <c r="B43" s="39" t="inlineStr">
        <is>
          <t>Оформление заказа: адрес с подсказками, выбор даты доставки</t>
        </is>
      </c>
      <c r="C43" s="20" t="inlineStr">
        <is>
          <t>5.7</t>
        </is>
      </c>
      <c r="D43" s="40" t="n"/>
      <c r="E43" s="40" t="n">
        <v>5</v>
      </c>
      <c r="F43" s="40" t="n"/>
      <c r="G43" s="40" t="n"/>
      <c r="H43" s="40" t="n"/>
      <c r="I43" s="40" t="n"/>
      <c r="J43" s="41">
        <f>SUM(D43:I43)</f>
        <v/>
      </c>
      <c r="K43" s="42">
        <f>J43*'Сводная'!$C$4</f>
        <v/>
      </c>
      <c r="L43" s="20" t="inlineStr">
        <is>
          <t>Витрина</t>
        </is>
      </c>
    </row>
    <row r="44">
      <c r="A44" s="38" t="inlineStr">
        <is>
          <t>5.6</t>
        </is>
      </c>
      <c r="B44" s="39" t="inlineStr">
        <is>
          <t>Страницы доставки, оплаты, гарантии, контактов из админки</t>
        </is>
      </c>
      <c r="C44" s="20" t="inlineStr">
        <is>
          <t>5.8</t>
        </is>
      </c>
      <c r="D44" s="40" t="n"/>
      <c r="E44" s="40" t="n">
        <v>3</v>
      </c>
      <c r="F44" s="40" t="n">
        <v>2</v>
      </c>
      <c r="G44" s="40" t="n"/>
      <c r="H44" s="40" t="n"/>
      <c r="I44" s="40" t="n"/>
      <c r="J44" s="41">
        <f>SUM(D44:I44)</f>
        <v/>
      </c>
      <c r="K44" s="42">
        <f>J44*'Сводная'!$C$4</f>
        <v/>
      </c>
      <c r="L44" s="20" t="inlineStr">
        <is>
          <t>Витрина</t>
        </is>
      </c>
    </row>
    <row r="45">
      <c r="A45" s="38" t="inlineStr">
        <is>
          <t>5.7</t>
        </is>
      </c>
      <c r="B45" s="39" t="inlineStr">
        <is>
          <t>Телефоны и планшеты: меню, фильтры, галерея, корзина</t>
        </is>
      </c>
      <c r="C45" s="20" t="inlineStr">
        <is>
          <t>3.9</t>
        </is>
      </c>
      <c r="D45" s="40" t="n"/>
      <c r="E45" s="40" t="n">
        <v>7</v>
      </c>
      <c r="F45" s="40" t="n"/>
      <c r="G45" s="40" t="n"/>
      <c r="H45" s="40" t="n"/>
      <c r="I45" s="40" t="n"/>
      <c r="J45" s="41">
        <f>SUM(D45:I45)</f>
        <v/>
      </c>
      <c r="K45" s="42">
        <f>J45*'Сводная'!$C$4</f>
        <v/>
      </c>
      <c r="L45" s="20" t="inlineStr">
        <is>
          <t>Витрина</t>
        </is>
      </c>
    </row>
    <row r="46" ht="29" customHeight="1">
      <c r="A46" s="38" t="inlineStr">
        <is>
          <t>5.8</t>
        </is>
      </c>
      <c r="B46" s="39" t="inlineStr">
        <is>
          <t>Скорость: картинки в webp, отложенная загрузка, оценка в зелёной зоне</t>
        </is>
      </c>
      <c r="C46" s="20" t="inlineStr">
        <is>
          <t>11.2</t>
        </is>
      </c>
      <c r="D46" s="40" t="n"/>
      <c r="E46" s="40" t="n">
        <v>4</v>
      </c>
      <c r="F46" s="40" t="n"/>
      <c r="G46" s="40" t="n"/>
      <c r="H46" s="40" t="n"/>
      <c r="I46" s="40" t="n"/>
      <c r="J46" s="41">
        <f>SUM(D46:I46)</f>
        <v/>
      </c>
      <c r="K46" s="42">
        <f>J46*'Сводная'!$C$4</f>
        <v/>
      </c>
      <c r="L46" s="20" t="inlineStr">
        <is>
          <t>Витрина</t>
        </is>
      </c>
    </row>
    <row r="47">
      <c r="A47" s="43" t="n"/>
      <c r="B47" s="43" t="inlineStr">
        <is>
          <t>Итого по разделу 5</t>
        </is>
      </c>
      <c r="C47" s="43" t="n"/>
      <c r="D47" s="44">
        <f>SUM(D39:D46)</f>
        <v/>
      </c>
      <c r="E47" s="44">
        <f>SUM(E39:E46)</f>
        <v/>
      </c>
      <c r="F47" s="44">
        <f>SUM(F39:F46)</f>
        <v/>
      </c>
      <c r="G47" s="44">
        <f>SUM(G39:G46)</f>
        <v/>
      </c>
      <c r="H47" s="44">
        <f>SUM(H39:H46)</f>
        <v/>
      </c>
      <c r="I47" s="44">
        <f>SUM(I39:I46)</f>
        <v/>
      </c>
      <c r="J47" s="44">
        <f>SUM(J39:J46)</f>
        <v/>
      </c>
      <c r="K47" s="45">
        <f>SUM(K39:K46)</f>
        <v/>
      </c>
      <c r="L47" s="43" t="n"/>
    </row>
    <row r="48">
      <c r="A48" s="37" t="inlineStr">
        <is>
          <t>6</t>
        </is>
      </c>
      <c r="B48" s="37" t="inlineStr">
        <is>
          <t>Запуск</t>
        </is>
      </c>
      <c r="C48" s="37" t="n"/>
      <c r="D48" s="37" t="n"/>
      <c r="E48" s="37" t="n"/>
      <c r="F48" s="37" t="n"/>
      <c r="G48" s="37" t="n"/>
      <c r="H48" s="37" t="n"/>
      <c r="I48" s="37" t="n"/>
      <c r="J48" s="37" t="n"/>
      <c r="K48" s="37" t="n"/>
      <c r="L48" s="37" t="n"/>
    </row>
    <row r="49">
      <c r="A49" s="38" t="inlineStr">
        <is>
          <t>6.1</t>
        </is>
      </c>
      <c r="B49" s="39" t="inlineStr">
        <is>
          <t>Сервер, база, хранилище фотографий, копии, SSL</t>
        </is>
      </c>
      <c r="C49" s="20" t="inlineStr">
        <is>
          <t>12.1</t>
        </is>
      </c>
      <c r="D49" s="40" t="n"/>
      <c r="E49" s="40" t="n"/>
      <c r="F49" s="40" t="n"/>
      <c r="G49" s="40" t="n"/>
      <c r="H49" s="40" t="n"/>
      <c r="I49" s="40" t="n">
        <v>5</v>
      </c>
      <c r="J49" s="41">
        <f>SUM(D49:I49)</f>
        <v/>
      </c>
      <c r="K49" s="42">
        <f>J49*'Сводная'!$C$4</f>
        <v/>
      </c>
      <c r="L49" s="20" t="inlineStr">
        <is>
          <t>Запуск</t>
        </is>
      </c>
    </row>
    <row r="50">
      <c r="A50" s="38" t="inlineStr">
        <is>
          <t>6.2</t>
        </is>
      </c>
      <c r="B50" s="39" t="inlineStr">
        <is>
          <t>Перенос вашего каталога: 1 200 товаров с фото и остатками</t>
        </is>
      </c>
      <c r="C50" s="20" t="inlineStr">
        <is>
          <t>12.2</t>
        </is>
      </c>
      <c r="D50" s="40" t="n"/>
      <c r="E50" s="40" t="n"/>
      <c r="F50" s="40" t="n">
        <v>5</v>
      </c>
      <c r="G50" s="40" t="n"/>
      <c r="H50" s="40" t="n"/>
      <c r="I50" s="40" t="n"/>
      <c r="J50" s="41">
        <f>SUM(D50:I50)</f>
        <v/>
      </c>
      <c r="K50" s="42">
        <f>J50*'Сводная'!$C$4</f>
        <v/>
      </c>
      <c r="L50" s="20" t="inlineStr">
        <is>
          <t>Запуск</t>
        </is>
      </c>
    </row>
    <row r="51">
      <c r="A51" s="38" t="inlineStr">
        <is>
          <t>6.3</t>
        </is>
      </c>
      <c r="B51" s="39" t="inlineStr">
        <is>
          <t>Проверка по разделам ТЗ: каталог, заказ, оплата, админка</t>
        </is>
      </c>
      <c r="C51" s="20" t="inlineStr">
        <is>
          <t>13</t>
        </is>
      </c>
      <c r="D51" s="40" t="n"/>
      <c r="E51" s="40" t="n"/>
      <c r="F51" s="40" t="n"/>
      <c r="G51" s="40" t="n"/>
      <c r="H51" s="40" t="n">
        <v>10</v>
      </c>
      <c r="I51" s="40" t="n"/>
      <c r="J51" s="41">
        <f>SUM(D51:I51)</f>
        <v/>
      </c>
      <c r="K51" s="42">
        <f>J51*'Сводная'!$C$4</f>
        <v/>
      </c>
      <c r="L51" s="20" t="inlineStr">
        <is>
          <t>Запуск</t>
        </is>
      </c>
    </row>
    <row r="52">
      <c r="A52" s="38" t="inlineStr">
        <is>
          <t>6.4</t>
        </is>
      </c>
      <c r="B52" s="39" t="inlineStr">
        <is>
          <t>Проверка на телефонах и в браузерах, исправления</t>
        </is>
      </c>
      <c r="C52" s="20" t="inlineStr">
        <is>
          <t>13.2</t>
        </is>
      </c>
      <c r="D52" s="40" t="n"/>
      <c r="E52" s="40" t="n">
        <v>3</v>
      </c>
      <c r="F52" s="40" t="n"/>
      <c r="G52" s="40" t="n"/>
      <c r="H52" s="40" t="n">
        <v>5</v>
      </c>
      <c r="I52" s="40" t="n"/>
      <c r="J52" s="41">
        <f>SUM(D52:I52)</f>
        <v/>
      </c>
      <c r="K52" s="42">
        <f>J52*'Сводная'!$C$4</f>
        <v/>
      </c>
      <c r="L52" s="20" t="inlineStr">
        <is>
          <t>Запуск</t>
        </is>
      </c>
    </row>
    <row r="53">
      <c r="A53" s="38" t="inlineStr">
        <is>
          <t>6.5</t>
        </is>
      </c>
      <c r="B53" s="39" t="inlineStr">
        <is>
          <t>Тестовые заказы с реальной оплатой и возвратом</t>
        </is>
      </c>
      <c r="C53" s="20" t="inlineStr">
        <is>
          <t>13.3</t>
        </is>
      </c>
      <c r="D53" s="40" t="n"/>
      <c r="E53" s="40" t="n"/>
      <c r="F53" s="40" t="n"/>
      <c r="G53" s="40" t="n"/>
      <c r="H53" s="40" t="n">
        <v>3</v>
      </c>
      <c r="I53" s="40" t="n"/>
      <c r="J53" s="41">
        <f>SUM(D53:I53)</f>
        <v/>
      </c>
      <c r="K53" s="42">
        <f>J53*'Сводная'!$C$4</f>
        <v/>
      </c>
      <c r="L53" s="20" t="inlineStr">
        <is>
          <t>Запуск</t>
        </is>
      </c>
    </row>
    <row r="54">
      <c r="A54" s="38" t="inlineStr">
        <is>
          <t>6.6</t>
        </is>
      </c>
      <c r="B54" s="39" t="inlineStr">
        <is>
          <t>Запуск, перевод домена, счётчики аналитики</t>
        </is>
      </c>
      <c r="C54" s="20" t="inlineStr">
        <is>
          <t>12.4</t>
        </is>
      </c>
      <c r="D54" s="40" t="n"/>
      <c r="E54" s="40" t="n"/>
      <c r="F54" s="40" t="n"/>
      <c r="G54" s="40" t="n"/>
      <c r="H54" s="40" t="n"/>
      <c r="I54" s="40" t="n">
        <v>3</v>
      </c>
      <c r="J54" s="41">
        <f>SUM(D54:I54)</f>
        <v/>
      </c>
      <c r="K54" s="42">
        <f>J54*'Сводная'!$C$4</f>
        <v/>
      </c>
      <c r="L54" s="20" t="inlineStr">
        <is>
          <t>Запуск</t>
        </is>
      </c>
    </row>
    <row r="55">
      <c r="A55" s="38" t="inlineStr">
        <is>
          <t>6.7</t>
        </is>
      </c>
      <c r="B55" s="39" t="inlineStr">
        <is>
          <t>Видеоурок и инструкция для ваших менеджеров</t>
        </is>
      </c>
      <c r="C55" s="20" t="inlineStr">
        <is>
          <t>14</t>
        </is>
      </c>
      <c r="D55" s="40" t="n"/>
      <c r="E55" s="40" t="n"/>
      <c r="F55" s="40" t="n"/>
      <c r="G55" s="40" t="n"/>
      <c r="H55" s="40" t="n">
        <v>4</v>
      </c>
      <c r="I55" s="40" t="n"/>
      <c r="J55" s="41">
        <f>SUM(D55:I55)</f>
        <v/>
      </c>
      <c r="K55" s="42">
        <f>J55*'Сводная'!$C$4</f>
        <v/>
      </c>
      <c r="L55" s="20" t="inlineStr">
        <is>
          <t>Запуск</t>
        </is>
      </c>
    </row>
    <row r="56">
      <c r="A56" s="43" t="n"/>
      <c r="B56" s="43" t="inlineStr">
        <is>
          <t>Итого по разделу 6</t>
        </is>
      </c>
      <c r="C56" s="43" t="n"/>
      <c r="D56" s="44">
        <f>SUM(D49:D55)</f>
        <v/>
      </c>
      <c r="E56" s="44">
        <f>SUM(E49:E55)</f>
        <v/>
      </c>
      <c r="F56" s="44">
        <f>SUM(F49:F55)</f>
        <v/>
      </c>
      <c r="G56" s="44">
        <f>SUM(G49:G55)</f>
        <v/>
      </c>
      <c r="H56" s="44">
        <f>SUM(H49:H55)</f>
        <v/>
      </c>
      <c r="I56" s="44">
        <f>SUM(I49:I55)</f>
        <v/>
      </c>
      <c r="J56" s="44">
        <f>SUM(J49:J55)</f>
        <v/>
      </c>
      <c r="K56" s="45">
        <f>SUM(K49:K55)</f>
        <v/>
      </c>
      <c r="L56" s="43" t="n"/>
    </row>
    <row r="57"/>
    <row r="58" ht="22" customHeight="1">
      <c r="A58" s="13" t="n"/>
      <c r="B58" s="13" t="inlineStr">
        <is>
          <t>Итого по этапу «Магазин»</t>
        </is>
      </c>
      <c r="C58" s="13" t="n"/>
      <c r="D58" s="14">
        <f>D10+D19+D29+D37+D47+D56</f>
        <v/>
      </c>
      <c r="E58" s="14">
        <f>E10+E19+E29+E37+E47+E56</f>
        <v/>
      </c>
      <c r="F58" s="14">
        <f>F10+F19+F29+F37+F47+F56</f>
        <v/>
      </c>
      <c r="G58" s="14">
        <f>G10+G19+G29+G37+G47+G56</f>
        <v/>
      </c>
      <c r="H58" s="14">
        <f>H10+H19+H29+H37+H47+H56</f>
        <v/>
      </c>
      <c r="I58" s="14">
        <f>I10+I19+I29+I37+I47+I56</f>
        <v/>
      </c>
      <c r="J58" s="14">
        <f>J10+J19+J29+J37+J47+J56</f>
        <v/>
      </c>
      <c r="K58" s="15">
        <f>K10+K19+K29+K37+K47+K56</f>
        <v/>
      </c>
      <c r="L58" s="13" t="n"/>
    </row>
    <row r="59"/>
    <row r="60" ht="29" customHeight="1">
      <c r="B60" s="5" t="inlineStr">
        <is>
          <t>Ставка задаётся на листе "Сводная", ячейка C4. Стоимость каждой задачи пересчитывается от неё автоматически.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62" customWidth="1" min="2" max="2"/>
    <col width="18" customWidth="1" min="3" max="3"/>
    <col width="10" customWidth="1" min="4" max="4"/>
    <col width="12" customWidth="1" min="5" max="5"/>
    <col width="10" customWidth="1" min="6" max="6"/>
    <col width="10" customWidth="1" min="7" max="7"/>
    <col width="16" customWidth="1" min="8" max="8"/>
    <col width="10" customWidth="1" min="9" max="9"/>
    <col width="10" customWidth="1" min="10" max="10"/>
    <col width="15" customWidth="1" min="11" max="11"/>
    <col width="19" customWidth="1" min="12" max="12"/>
  </cols>
  <sheetData>
    <row r="1">
      <c r="A1" s="1" t="inlineStr">
        <is>
          <t>Дубрава: смета на разработку. Pinch Studio</t>
        </is>
      </c>
    </row>
    <row r="2">
      <c r="A2" s="2" t="inlineStr">
        <is>
          <t>Этап 2. Кабинет дилера. Дата: 09.10.2026</t>
        </is>
      </c>
    </row>
    <row r="3">
      <c r="A3" s="5" t="inlineStr">
        <is>
          <t>Пункт ТЗ: нумерация Этапа 2 идёт с 1.</t>
        </is>
      </c>
    </row>
    <row r="4" ht="30" customHeight="1">
      <c r="A4" s="6" t="inlineStr">
        <is>
          <t>№</t>
        </is>
      </c>
      <c r="B4" s="6" t="inlineStr">
        <is>
          <t>Задача</t>
        </is>
      </c>
      <c r="C4" s="6" t="inlineStr">
        <is>
          <t>Пункт ТЗ</t>
        </is>
      </c>
      <c r="D4" s="6" t="inlineStr">
        <is>
          <t>Дизайн, ч</t>
        </is>
      </c>
      <c r="E4" s="6" t="inlineStr">
        <is>
          <t>Фронтенд, ч</t>
        </is>
      </c>
      <c r="F4" s="6" t="inlineStr">
        <is>
          <t>Бэкенд, ч</t>
        </is>
      </c>
      <c r="G4" s="6" t="inlineStr">
        <is>
          <t>Админка, ч</t>
        </is>
      </c>
      <c r="H4" s="6" t="inlineStr">
        <is>
          <t>Тестирование, ч</t>
        </is>
      </c>
      <c r="I4" s="6" t="inlineStr">
        <is>
          <t>DevOps, ч</t>
        </is>
      </c>
      <c r="J4" s="6" t="inlineStr">
        <is>
          <t>Итого, ч</t>
        </is>
      </c>
      <c r="K4" s="6" t="inlineStr">
        <is>
          <t>Стоимость, руб</t>
        </is>
      </c>
      <c r="L4" s="6" t="inlineStr">
        <is>
          <t>Часть оплаты</t>
        </is>
      </c>
    </row>
    <row r="5">
      <c r="A5" s="37" t="inlineStr">
        <is>
          <t>1</t>
        </is>
      </c>
      <c r="B5" s="37" t="inlineStr">
        <is>
          <t>Кабинет дилера</t>
        </is>
      </c>
      <c r="C5" s="37" t="n"/>
      <c r="D5" s="37" t="n"/>
      <c r="E5" s="37" t="n"/>
      <c r="F5" s="37" t="n"/>
      <c r="G5" s="37" t="n"/>
      <c r="H5" s="37" t="n"/>
      <c r="I5" s="37" t="n"/>
      <c r="J5" s="37" t="n"/>
      <c r="K5" s="37" t="n"/>
      <c r="L5" s="37" t="n"/>
    </row>
    <row r="6">
      <c r="A6" s="38" t="inlineStr">
        <is>
          <t>1.1</t>
        </is>
      </c>
      <c r="B6" s="39" t="inlineStr">
        <is>
          <t>Приглашение дилера, регистрация, проверка документов</t>
        </is>
      </c>
      <c r="C6" s="20" t="inlineStr">
        <is>
          <t>Э2 п. 2</t>
        </is>
      </c>
      <c r="D6" s="40" t="n"/>
      <c r="E6" s="40" t="n"/>
      <c r="F6" s="40" t="n">
        <v>4</v>
      </c>
      <c r="G6" s="40" t="n">
        <v>2</v>
      </c>
      <c r="H6" s="40" t="n"/>
      <c r="I6" s="40" t="n"/>
      <c r="J6" s="41">
        <f>SUM(D6:I6)</f>
        <v/>
      </c>
      <c r="K6" s="42">
        <f>J6*'Сводная'!$C$4</f>
        <v/>
      </c>
      <c r="L6" s="20" t="inlineStr">
        <is>
          <t>Кабинет</t>
        </is>
      </c>
    </row>
    <row r="7">
      <c r="A7" s="38" t="inlineStr">
        <is>
          <t>1.2</t>
        </is>
      </c>
      <c r="B7" s="39" t="inlineStr">
        <is>
          <t>Вход с подтверждением по смс, роли внутри компании дилера</t>
        </is>
      </c>
      <c r="C7" s="20" t="inlineStr">
        <is>
          <t>Э2 п. 3</t>
        </is>
      </c>
      <c r="D7" s="40" t="n"/>
      <c r="E7" s="40" t="n"/>
      <c r="F7" s="40" t="n">
        <v>4</v>
      </c>
      <c r="G7" s="40" t="n"/>
      <c r="H7" s="40" t="n"/>
      <c r="I7" s="40" t="n"/>
      <c r="J7" s="41">
        <f>SUM(D7:I7)</f>
        <v/>
      </c>
      <c r="K7" s="42">
        <f>J7*'Сводная'!$C$4</f>
        <v/>
      </c>
      <c r="L7" s="20" t="inlineStr">
        <is>
          <t>Кабинет</t>
        </is>
      </c>
    </row>
    <row r="8">
      <c r="A8" s="38" t="inlineStr">
        <is>
          <t>1.3</t>
        </is>
      </c>
      <c r="B8" s="39" t="inlineStr">
        <is>
          <t>Свои цены по договору и скидочная матрица</t>
        </is>
      </c>
      <c r="C8" s="20" t="inlineStr">
        <is>
          <t>Э2 п. 5</t>
        </is>
      </c>
      <c r="D8" s="40" t="n"/>
      <c r="E8" s="40" t="n"/>
      <c r="F8" s="40" t="n">
        <v>5</v>
      </c>
      <c r="G8" s="40" t="n">
        <v>2</v>
      </c>
      <c r="H8" s="40" t="n"/>
      <c r="I8" s="40" t="n"/>
      <c r="J8" s="41">
        <f>SUM(D8:I8)</f>
        <v/>
      </c>
      <c r="K8" s="42">
        <f>J8*'Сводная'!$C$4</f>
        <v/>
      </c>
      <c r="L8" s="20" t="inlineStr">
        <is>
          <t>Кабинет</t>
        </is>
      </c>
    </row>
    <row r="9">
      <c r="A9" s="38" t="inlineStr">
        <is>
          <t>1.4</t>
        </is>
      </c>
      <c r="B9" s="39" t="inlineStr">
        <is>
          <t>Заказ дилера: быстрый ввод по артикулам, загрузка списка из экселя</t>
        </is>
      </c>
      <c r="C9" s="20" t="inlineStr">
        <is>
          <t>Э2 п. 6</t>
        </is>
      </c>
      <c r="D9" s="40" t="n"/>
      <c r="E9" s="40" t="n">
        <v>3</v>
      </c>
      <c r="F9" s="40" t="n">
        <v>4</v>
      </c>
      <c r="G9" s="40" t="n"/>
      <c r="H9" s="40" t="n"/>
      <c r="I9" s="40" t="n"/>
      <c r="J9" s="41">
        <f>SUM(D9:I9)</f>
        <v/>
      </c>
      <c r="K9" s="42">
        <f>J9*'Сводная'!$C$4</f>
        <v/>
      </c>
      <c r="L9" s="20" t="inlineStr">
        <is>
          <t>Кабинет</t>
        </is>
      </c>
    </row>
    <row r="10">
      <c r="A10" s="38" t="inlineStr">
        <is>
          <t>1.5</t>
        </is>
      </c>
      <c r="B10" s="39" t="inlineStr">
        <is>
          <t>Отсрочка платежа: лимит, баланс, долг, блокировка при просрочке</t>
        </is>
      </c>
      <c r="C10" s="20" t="inlineStr">
        <is>
          <t>Э2 п. 8</t>
        </is>
      </c>
      <c r="D10" s="40" t="n"/>
      <c r="E10" s="40" t="n"/>
      <c r="F10" s="40" t="n">
        <v>5</v>
      </c>
      <c r="G10" s="40" t="n">
        <v>2</v>
      </c>
      <c r="H10" s="40" t="n"/>
      <c r="I10" s="40" t="n"/>
      <c r="J10" s="41">
        <f>SUM(D10:I10)</f>
        <v/>
      </c>
      <c r="K10" s="42">
        <f>J10*'Сводная'!$C$4</f>
        <v/>
      </c>
      <c r="L10" s="20" t="inlineStr">
        <is>
          <t>Кабинет</t>
        </is>
      </c>
    </row>
    <row r="11">
      <c r="A11" s="38" t="inlineStr">
        <is>
          <t>1.6</t>
        </is>
      </c>
      <c r="B11" s="39" t="inlineStr">
        <is>
          <t>Документы: счета, накладные, акты сверки в кабинете</t>
        </is>
      </c>
      <c r="C11" s="20" t="inlineStr">
        <is>
          <t>Э2 п. 9</t>
        </is>
      </c>
      <c r="D11" s="40" t="n"/>
      <c r="E11" s="40" t="n"/>
      <c r="F11" s="40" t="n">
        <v>4</v>
      </c>
      <c r="G11" s="40" t="n">
        <v>2</v>
      </c>
      <c r="H11" s="40" t="n"/>
      <c r="I11" s="40" t="n"/>
      <c r="J11" s="41">
        <f>SUM(D11:I11)</f>
        <v/>
      </c>
      <c r="K11" s="42">
        <f>J11*'Сводная'!$C$4</f>
        <v/>
      </c>
      <c r="L11" s="20" t="inlineStr">
        <is>
          <t>Кабинет</t>
        </is>
      </c>
    </row>
    <row r="12">
      <c r="A12" s="43" t="n"/>
      <c r="B12" s="43" t="inlineStr">
        <is>
          <t>Итого по разделу 1</t>
        </is>
      </c>
      <c r="C12" s="43" t="n"/>
      <c r="D12" s="44">
        <f>SUM(D6:D11)</f>
        <v/>
      </c>
      <c r="E12" s="44">
        <f>SUM(E6:E11)</f>
        <v/>
      </c>
      <c r="F12" s="44">
        <f>SUM(F6:F11)</f>
        <v/>
      </c>
      <c r="G12" s="44">
        <f>SUM(G6:G11)</f>
        <v/>
      </c>
      <c r="H12" s="44">
        <f>SUM(H6:H11)</f>
        <v/>
      </c>
      <c r="I12" s="44">
        <f>SUM(I6:I11)</f>
        <v/>
      </c>
      <c r="J12" s="44">
        <f>SUM(J6:J11)</f>
        <v/>
      </c>
      <c r="K12" s="45">
        <f>SUM(K6:K11)</f>
        <v/>
      </c>
      <c r="L12" s="43" t="n"/>
    </row>
    <row r="13">
      <c r="A13" s="37" t="inlineStr">
        <is>
          <t>2</t>
        </is>
      </c>
      <c r="B13" s="37" t="inlineStr">
        <is>
          <t>Отчёты и аналитика</t>
        </is>
      </c>
      <c r="C13" s="37" t="n"/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</row>
    <row r="14">
      <c r="A14" s="38" t="inlineStr">
        <is>
          <t>2.1</t>
        </is>
      </c>
      <c r="B14" s="39" t="inlineStr">
        <is>
          <t>Отчёт по продажам: период, коллекция, дилер, выгрузка в эксель</t>
        </is>
      </c>
      <c r="C14" s="20" t="inlineStr">
        <is>
          <t>Э2 п. 12</t>
        </is>
      </c>
      <c r="D14" s="40" t="n"/>
      <c r="E14" s="40" t="n"/>
      <c r="F14" s="40" t="n">
        <v>5</v>
      </c>
      <c r="G14" s="40" t="n">
        <v>2</v>
      </c>
      <c r="H14" s="40" t="n"/>
      <c r="I14" s="40" t="n"/>
      <c r="J14" s="41">
        <f>SUM(D14:I14)</f>
        <v/>
      </c>
      <c r="K14" s="42">
        <f>J14*'Сводная'!$C$4</f>
        <v/>
      </c>
      <c r="L14" s="20" t="inlineStr">
        <is>
          <t>Отчёты</t>
        </is>
      </c>
    </row>
    <row r="15">
      <c r="A15" s="38" t="inlineStr">
        <is>
          <t>2.2</t>
        </is>
      </c>
      <c r="B15" s="39" t="inlineStr">
        <is>
          <t>Отчёт по остаткам и оборачиваемости</t>
        </is>
      </c>
      <c r="C15" s="20" t="inlineStr">
        <is>
          <t>Э2 п. 13</t>
        </is>
      </c>
      <c r="D15" s="40" t="n"/>
      <c r="E15" s="40" t="n"/>
      <c r="F15" s="40" t="n">
        <v>4</v>
      </c>
      <c r="G15" s="40" t="n"/>
      <c r="H15" s="40" t="n"/>
      <c r="I15" s="40" t="n"/>
      <c r="J15" s="41">
        <f>SUM(D15:I15)</f>
        <v/>
      </c>
      <c r="K15" s="42">
        <f>J15*'Сводная'!$C$4</f>
        <v/>
      </c>
      <c r="L15" s="20" t="inlineStr">
        <is>
          <t>Отчёты</t>
        </is>
      </c>
    </row>
    <row r="16">
      <c r="A16" s="38" t="inlineStr">
        <is>
          <t>2.3</t>
        </is>
      </c>
      <c r="B16" s="39" t="inlineStr">
        <is>
          <t>Воронка магазина: просмотры, корзины, заказы, оплаты</t>
        </is>
      </c>
      <c r="C16" s="20" t="inlineStr">
        <is>
          <t>Э2 п. 14</t>
        </is>
      </c>
      <c r="D16" s="40" t="n"/>
      <c r="E16" s="40" t="n">
        <v>2</v>
      </c>
      <c r="F16" s="40" t="n">
        <v>4</v>
      </c>
      <c r="G16" s="40" t="n"/>
      <c r="H16" s="40" t="n"/>
      <c r="I16" s="40" t="n"/>
      <c r="J16" s="41">
        <f>SUM(D16:I16)</f>
        <v/>
      </c>
      <c r="K16" s="42">
        <f>J16*'Сводная'!$C$4</f>
        <v/>
      </c>
      <c r="L16" s="20" t="inlineStr">
        <is>
          <t>Отчёты</t>
        </is>
      </c>
    </row>
    <row r="17">
      <c r="A17" s="38" t="inlineStr">
        <is>
          <t>2.4</t>
        </is>
      </c>
      <c r="B17" s="39" t="inlineStr">
        <is>
          <t>Проверка расчётов на ваших данных и запуск</t>
        </is>
      </c>
      <c r="C17" s="20" t="inlineStr">
        <is>
          <t>Э2 п. 15</t>
        </is>
      </c>
      <c r="D17" s="40" t="n"/>
      <c r="E17" s="40" t="n"/>
      <c r="F17" s="40" t="n"/>
      <c r="G17" s="40" t="n"/>
      <c r="H17" s="40" t="n">
        <v>6</v>
      </c>
      <c r="I17" s="40" t="n">
        <v>2</v>
      </c>
      <c r="J17" s="41">
        <f>SUM(D17:I17)</f>
        <v/>
      </c>
      <c r="K17" s="42">
        <f>J17*'Сводная'!$C$4</f>
        <v/>
      </c>
      <c r="L17" s="20" t="inlineStr">
        <is>
          <t>Отчёты</t>
        </is>
      </c>
    </row>
    <row r="18">
      <c r="A18" s="43" t="n"/>
      <c r="B18" s="43" t="inlineStr">
        <is>
          <t>Итого по разделу 2</t>
        </is>
      </c>
      <c r="C18" s="43" t="n"/>
      <c r="D18" s="44">
        <f>SUM(D14:D17)</f>
        <v/>
      </c>
      <c r="E18" s="44">
        <f>SUM(E14:E17)</f>
        <v/>
      </c>
      <c r="F18" s="44">
        <f>SUM(F14:F17)</f>
        <v/>
      </c>
      <c r="G18" s="44">
        <f>SUM(G14:G17)</f>
        <v/>
      </c>
      <c r="H18" s="44">
        <f>SUM(H14:H17)</f>
        <v/>
      </c>
      <c r="I18" s="44">
        <f>SUM(I14:I17)</f>
        <v/>
      </c>
      <c r="J18" s="44">
        <f>SUM(J14:J17)</f>
        <v/>
      </c>
      <c r="K18" s="45">
        <f>SUM(K14:K17)</f>
        <v/>
      </c>
      <c r="L18" s="43" t="n"/>
    </row>
    <row r="19"/>
    <row r="20" ht="22" customHeight="1">
      <c r="A20" s="13" t="n"/>
      <c r="B20" s="13" t="inlineStr">
        <is>
          <t>Итого по этапу «Кабинет дилера»</t>
        </is>
      </c>
      <c r="C20" s="13" t="n"/>
      <c r="D20" s="14">
        <f>D12+D18</f>
        <v/>
      </c>
      <c r="E20" s="14">
        <f>E12+E18</f>
        <v/>
      </c>
      <c r="F20" s="14">
        <f>F12+F18</f>
        <v/>
      </c>
      <c r="G20" s="14">
        <f>G12+G18</f>
        <v/>
      </c>
      <c r="H20" s="14">
        <f>H12+H18</f>
        <v/>
      </c>
      <c r="I20" s="14">
        <f>I12+I18</f>
        <v/>
      </c>
      <c r="J20" s="14">
        <f>J12+J18</f>
        <v/>
      </c>
      <c r="K20" s="15">
        <f>K12+K18</f>
        <v/>
      </c>
      <c r="L20" s="13" t="n"/>
    </row>
    <row r="21"/>
    <row r="22" ht="29" customHeight="1">
      <c r="B22" s="5" t="inlineStr">
        <is>
          <t>Ставка задаётся на листе "Сводная", ячейка C4. Стоимость каждой задачи пересчитывается от неё автоматически.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58" customWidth="1" min="3" max="3"/>
    <col width="52" customWidth="1" min="4" max="4"/>
    <col width="40" customWidth="1" min="5" max="5"/>
  </cols>
  <sheetData>
    <row r="1">
      <c r="A1" s="1" t="inlineStr">
        <is>
          <t>Дубрава: смета на разработку. Pinch Studio</t>
        </is>
      </c>
    </row>
    <row r="2">
      <c r="A2" s="2" t="inlineStr">
        <is>
          <t>Противоречия в ТЗ, которые влияют на объём, и как мы их заложили в смету. Дата: 09.10.2026</t>
        </is>
      </c>
    </row>
    <row r="4" ht="30" customHeight="1">
      <c r="A4" s="6" t="inlineStr">
        <is>
          <t>№</t>
        </is>
      </c>
      <c r="B4" s="6" t="inlineStr">
        <is>
          <t>Тема</t>
        </is>
      </c>
      <c r="C4" s="6" t="inlineStr">
        <is>
          <t>Что в ТЗ</t>
        </is>
      </c>
      <c r="D4" s="6" t="inlineStr">
        <is>
          <t>Как заложили в смету</t>
        </is>
      </c>
      <c r="E4" s="6" t="inlineStr">
        <is>
          <t>Что меняется, если нужно иначе</t>
        </is>
      </c>
    </row>
    <row r="5" ht="54.5" customHeight="1">
      <c r="A5" s="20" t="n">
        <v>1</v>
      </c>
      <c r="B5" s="46" t="inlineStr">
        <is>
          <t>Цена варианта товара</t>
        </is>
      </c>
      <c r="C5" s="39" t="inlineStr">
        <is>
          <t>В п. 6.2 цена задаётся у товара, в п. 6.3 у каждого варианта своя цена и свой остаток.</t>
        </is>
      </c>
      <c r="D5" s="39" t="inlineStr">
        <is>
          <t>Заложили цену у варианта, у товара она показывается как "от". Это дороже на 2 часа, но иначе ткань премиум и эконом стоили бы одинаково.</t>
        </is>
      </c>
      <c r="E5" s="39" t="inlineStr">
        <is>
          <t>Если цена одна на все варианты: минус 2 часа.</t>
        </is>
      </c>
    </row>
    <row r="6" ht="41" customHeight="1">
      <c r="A6" s="20" t="n">
        <v>2</v>
      </c>
      <c r="B6" s="46" t="inlineStr">
        <is>
          <t>Резерв товара под заказ</t>
        </is>
      </c>
      <c r="C6" s="39" t="inlineStr">
        <is>
          <t>В п. 7.2 остаток уменьшается при оформлении заказа, в п. 8.6 при оплате.</t>
        </is>
      </c>
      <c r="D6" s="39" t="inlineStr">
        <is>
          <t>Заложили резерв на 30 минут при оформлении и списание при оплате, срок меняется в настройках.</t>
        </is>
      </c>
      <c r="E6" s="39" t="inlineStr">
        <is>
          <t>Часы не меняются, нужно только ваше решение по сроку резерва.</t>
        </is>
      </c>
    </row>
    <row r="7" ht="54.5" customHeight="1">
      <c r="A7" s="20" t="n">
        <v>3</v>
      </c>
      <c r="B7" s="46" t="inlineStr">
        <is>
          <t>Доставка</t>
        </is>
      </c>
      <c r="C7" s="39" t="inlineStr">
        <is>
          <t>В п. 8.3 расчёт по адресу и габаритам, в п. 8.2 фиксированная цена по зонам.</t>
        </is>
      </c>
      <c r="D7" s="39" t="inlineStr">
        <is>
          <t>Заложили зоны плюс надбавку за габарит и этаж: это считается у вас в админке и не зависит от внешних служб.</t>
        </is>
      </c>
      <c r="E7" s="39" t="inlineStr">
        <is>
          <t>Расчёт через службу доставки по API: плюс 8-10 часов и их тариф.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66" customWidth="1" min="3" max="3"/>
    <col width="22" customWidth="1" min="4" max="4"/>
  </cols>
  <sheetData>
    <row r="1">
      <c r="A1" s="1" t="inlineStr">
        <is>
          <t>Дубрава: смета на разработку. Pinch Studio</t>
        </is>
      </c>
    </row>
    <row r="2">
      <c r="A2" s="2" t="inlineStr">
        <is>
          <t>Что нужно от вас, чтобы уложиться в срок. Дата: 09.10.2026</t>
        </is>
      </c>
    </row>
    <row r="4" ht="30" customHeight="1">
      <c r="A4" s="6" t="inlineStr">
        <is>
          <t>№</t>
        </is>
      </c>
      <c r="B4" s="6" t="inlineStr">
        <is>
          <t>Что нужно</t>
        </is>
      </c>
      <c r="C4" s="6" t="inlineStr">
        <is>
          <t>Зачем</t>
        </is>
      </c>
      <c r="D4" s="6" t="inlineStr">
        <is>
          <t>Когда</t>
        </is>
      </c>
    </row>
    <row r="5" ht="20" customHeight="1">
      <c r="A5" s="20" t="n">
        <v>1</v>
      </c>
      <c r="B5" s="46" t="inlineStr">
        <is>
          <t>Доступ к домену</t>
        </is>
      </c>
      <c r="C5" s="39" t="inlineStr">
        <is>
          <t>Сайт, SSL, почта для писем о заказах</t>
        </is>
      </c>
      <c r="D5" s="39" t="inlineStr">
        <is>
          <t>неделя 1</t>
        </is>
      </c>
    </row>
    <row r="6" ht="20" customHeight="1">
      <c r="A6" s="20" t="n">
        <v>2</v>
      </c>
      <c r="B6" s="46" t="inlineStr">
        <is>
          <t>Логотип и фирменные цвета, если есть</t>
        </is>
      </c>
      <c r="C6" s="39" t="inlineStr">
        <is>
          <t>Дизайн магазина и админки</t>
        </is>
      </c>
      <c r="D6" s="39" t="inlineStr">
        <is>
          <t>неделя 1</t>
        </is>
      </c>
    </row>
    <row r="7" ht="20" customHeight="1">
      <c r="A7" s="20" t="n">
        <v>3</v>
      </c>
      <c r="B7" s="46" t="inlineStr">
        <is>
          <t>Прайс на 50 товаров в экселе</t>
        </is>
      </c>
      <c r="C7" s="39" t="inlineStr">
        <is>
          <t>Проверка импорта на ваших данных до полного переноса</t>
        </is>
      </c>
      <c r="D7" s="39" t="inlineStr">
        <is>
          <t>неделя 2</t>
        </is>
      </c>
    </row>
    <row r="8" ht="34" customHeight="1">
      <c r="A8" s="20" t="n">
        <v>4</v>
      </c>
      <c r="B8" s="46" t="inlineStr">
        <is>
          <t>Весь каталог: 1 200 товаров с фото, остатками и характеристиками</t>
        </is>
      </c>
      <c r="C8" s="39" t="inlineStr">
        <is>
          <t>Полный перенос</t>
        </is>
      </c>
      <c r="D8" s="39" t="inlineStr">
        <is>
          <t>неделя 4</t>
        </is>
      </c>
    </row>
    <row r="9" ht="20" customHeight="1">
      <c r="A9" s="20" t="n">
        <v>5</v>
      </c>
      <c r="B9" s="46" t="inlineStr">
        <is>
          <t>Договор с банком на приём оплат</t>
        </is>
      </c>
      <c r="C9" s="39" t="inlineStr">
        <is>
          <t>Подключение оплаты картой и рассрочки</t>
        </is>
      </c>
      <c r="D9" s="39" t="inlineStr">
        <is>
          <t>неделя 4</t>
        </is>
      </c>
    </row>
    <row r="10" ht="20" customHeight="1">
      <c r="A10" s="20" t="n">
        <v>6</v>
      </c>
      <c r="B10" s="46" t="inlineStr">
        <is>
          <t>Тексты страниц доставки, оплаты, гарантии</t>
        </is>
      </c>
      <c r="C10" s="39" t="inlineStr">
        <is>
          <t>Наполнение сайта</t>
        </is>
      </c>
      <c r="D10" s="39" t="inlineStr">
        <is>
          <t>неделя 3</t>
        </is>
      </c>
    </row>
    <row r="11" ht="20" customHeight="1">
      <c r="A11" s="20" t="n">
        <v>7</v>
      </c>
      <c r="B11" s="46" t="inlineStr">
        <is>
          <t>Список дилеров и условия по договорам</t>
        </is>
      </c>
      <c r="C11" s="39" t="inlineStr">
        <is>
          <t>Цены и отсрочка в кабинете</t>
        </is>
      </c>
      <c r="D11" s="39" t="inlineStr">
        <is>
          <t>Этап 2, неделя 1</t>
        </is>
      </c>
    </row>
    <row r="12" ht="34" customHeight="1">
      <c r="A12" s="20" t="n">
        <v>8</v>
      </c>
      <c r="B12" s="46" t="inlineStr">
        <is>
          <t>Контактное лицо для приёмки и 2 рабочих дня на ответ</t>
        </is>
      </c>
      <c r="C12" s="39" t="inlineStr">
        <is>
          <t>Срок держится, пока согласования не ждут дольше</t>
        </is>
      </c>
      <c r="D12" s="39" t="inlineStr">
        <is>
          <t>весь проект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2026-10-09T21:31:50Z</dcterms:created>
  <dcterms:modified xmlns:dcterms="http://purl.org/dc/terms/" xmlns:xsi="http://www.w3.org/2001/XMLSchema-instance" xsi:type="dcterms:W3CDTF">2026-10-09T21:31:50Z</dcterms:modified>
</cp:coreProperties>
</file>